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\Documents\1.NUEVI\Contabilidad\2020\"/>
    </mc:Choice>
  </mc:AlternateContent>
  <xr:revisionPtr revIDLastSave="0" documentId="13_ncr:1_{A1A8D2AF-F8D8-4A2B-94AB-33441D4C602D}" xr6:coauthVersionLast="47" xr6:coauthVersionMax="47" xr10:uidLastSave="{00000000-0000-0000-0000-000000000000}"/>
  <bookViews>
    <workbookView xWindow="-110" yWindow="-110" windowWidth="19420" windowHeight="10420" xr2:uid="{F5AFC746-FB7B-4829-A242-56C85CF3EAAC}"/>
  </bookViews>
  <sheets>
    <sheet name="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8" i="1" l="1"/>
  <c r="E192" i="1"/>
  <c r="F191" i="1" s="1"/>
  <c r="E191" i="1"/>
  <c r="E190" i="1"/>
  <c r="F190" i="1" s="1"/>
  <c r="E189" i="1"/>
  <c r="E188" i="1"/>
  <c r="F188" i="1" s="1"/>
  <c r="E178" i="1"/>
  <c r="D195" i="1" s="1"/>
  <c r="G171" i="1"/>
  <c r="G170" i="1"/>
  <c r="G169" i="1"/>
  <c r="G168" i="1"/>
  <c r="G167" i="1"/>
  <c r="G166" i="1"/>
  <c r="G165" i="1"/>
  <c r="G162" i="1"/>
  <c r="G161" i="1"/>
  <c r="G163" i="1" s="1"/>
  <c r="G172" i="1" s="1"/>
  <c r="D196" i="1" s="1"/>
  <c r="G159" i="1"/>
  <c r="I158" i="1"/>
  <c r="G158" i="1"/>
  <c r="I157" i="1"/>
  <c r="G157" i="1"/>
  <c r="F157" i="1"/>
  <c r="K156" i="1"/>
  <c r="I156" i="1"/>
  <c r="K155" i="1"/>
  <c r="F155" i="1"/>
  <c r="F150" i="1"/>
  <c r="E83" i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82" i="1"/>
  <c r="E81" i="1"/>
  <c r="E22" i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21" i="1"/>
  <c r="G156" i="1" l="1"/>
  <c r="I155" i="1"/>
  <c r="D201" i="1"/>
  <c r="D202" i="1" s="1"/>
  <c r="F189" i="1"/>
  <c r="J156" i="1" l="1"/>
  <c r="J155" i="1" s="1"/>
  <c r="G155" i="1"/>
  <c r="D194" i="1" s="1"/>
  <c r="D198" i="1" s="1"/>
  <c r="H156" i="1"/>
  <c r="H155" i="1" l="1"/>
</calcChain>
</file>

<file path=xl/sharedStrings.xml><?xml version="1.0" encoding="utf-8"?>
<sst xmlns="http://schemas.openxmlformats.org/spreadsheetml/2006/main" count="434" uniqueCount="157">
  <si>
    <t>CUENTAS AÑO 2020</t>
  </si>
  <si>
    <t>Fecha</t>
  </si>
  <si>
    <t>Ref.</t>
  </si>
  <si>
    <t>Importe</t>
  </si>
  <si>
    <t>Concepto</t>
  </si>
  <si>
    <t>Fondos totales</t>
  </si>
  <si>
    <t>Clasificación</t>
  </si>
  <si>
    <t>Notas 1</t>
  </si>
  <si>
    <t>Notas 2</t>
  </si>
  <si>
    <t>Impresión calendarios</t>
  </si>
  <si>
    <t>Campañas</t>
  </si>
  <si>
    <t>Calendarios 2020</t>
  </si>
  <si>
    <t>Proyectos</t>
  </si>
  <si>
    <t>Envíos postales - Correos</t>
  </si>
  <si>
    <t>calendarios AAJ</t>
  </si>
  <si>
    <t xml:space="preserve">Donación privada </t>
  </si>
  <si>
    <t>calendarios MMT</t>
  </si>
  <si>
    <t>calendarios CAP</t>
  </si>
  <si>
    <t>calendarios APMa</t>
  </si>
  <si>
    <t>Gastos de gestión</t>
  </si>
  <si>
    <t>calendarios AB</t>
  </si>
  <si>
    <t>Eventos</t>
  </si>
  <si>
    <t>calendarios CSA</t>
  </si>
  <si>
    <t>Calendarios ATA</t>
  </si>
  <si>
    <t>calendarios AAM</t>
  </si>
  <si>
    <t>calendarios SGG</t>
  </si>
  <si>
    <t>Donacion jfp</t>
  </si>
  <si>
    <t>Individual</t>
  </si>
  <si>
    <t>mensual</t>
  </si>
  <si>
    <t>Comisión bancaria</t>
  </si>
  <si>
    <t>Calendario</t>
  </si>
  <si>
    <t>Impresión trípticos</t>
  </si>
  <si>
    <t xml:space="preserve">Pastelerías </t>
  </si>
  <si>
    <t>Compra huchas</t>
  </si>
  <si>
    <t>Calendario ISJP</t>
  </si>
  <si>
    <t>Calendarios BV</t>
  </si>
  <si>
    <t>Donación wapsi</t>
  </si>
  <si>
    <t>WAPSI</t>
  </si>
  <si>
    <t>Sellos</t>
  </si>
  <si>
    <t>Calendarios EG</t>
  </si>
  <si>
    <t>Compra mercadillo solidario RMMR</t>
  </si>
  <si>
    <t>Conociendo Azudoone</t>
  </si>
  <si>
    <t>Calendarios RMMR</t>
  </si>
  <si>
    <t>Calendario SGG</t>
  </si>
  <si>
    <t>Cuota psocia 000-000-006</t>
  </si>
  <si>
    <t>Personas socias</t>
  </si>
  <si>
    <t>Cuota psocia 000-000-011</t>
  </si>
  <si>
    <t>Cuota psocia 000-000-040</t>
  </si>
  <si>
    <t>Cuota psocia 000-000-041</t>
  </si>
  <si>
    <t>Donación MJFP</t>
  </si>
  <si>
    <t>Puntual</t>
  </si>
  <si>
    <t>Mensual</t>
  </si>
  <si>
    <t>Casa de apuestas</t>
  </si>
  <si>
    <t>Sonrío por ti</t>
  </si>
  <si>
    <t>Calendario BSS</t>
  </si>
  <si>
    <t>Panaderías de sinaí</t>
  </si>
  <si>
    <t>Panaderías Cerdanyola</t>
  </si>
  <si>
    <t>Calendario MSZ</t>
  </si>
  <si>
    <t>Cuota psocia 000-000-026</t>
  </si>
  <si>
    <t>Cuota psocia 000-000-032</t>
  </si>
  <si>
    <t>Cuota psocia 000-000-033</t>
  </si>
  <si>
    <t>Cuota psocia 000-000-034</t>
  </si>
  <si>
    <t>Cuota psocia 000-000-035</t>
  </si>
  <si>
    <t>Cuota psocia 000-000-036</t>
  </si>
  <si>
    <t>Cuota psocia 000-000-037</t>
  </si>
  <si>
    <t>Cuota psocia 000-000-038</t>
  </si>
  <si>
    <t xml:space="preserve">Comisión bancaria </t>
  </si>
  <si>
    <t>Donación FPA</t>
  </si>
  <si>
    <t>Familia</t>
  </si>
  <si>
    <t>puntual</t>
  </si>
  <si>
    <t>Material escolar JGA</t>
  </si>
  <si>
    <t>Material escolar</t>
  </si>
  <si>
    <t>Cuota psocia 000-000-012</t>
  </si>
  <si>
    <t>Cuota psocia 000-000-014</t>
  </si>
  <si>
    <t>Cuota psocia 000-000-015</t>
  </si>
  <si>
    <t>Cuota psocia 000-000-016</t>
  </si>
  <si>
    <t>Donación BSS</t>
  </si>
  <si>
    <t>Cuota psocia 000-000-020</t>
  </si>
  <si>
    <t>Cuota psocia 000-000-021</t>
  </si>
  <si>
    <t>Cuota psocia 000-000-022</t>
  </si>
  <si>
    <t>Pago Ghana mercadillo solidario</t>
  </si>
  <si>
    <t>Calendarios venta privada</t>
  </si>
  <si>
    <t>Cuota psocia 000-000-042</t>
  </si>
  <si>
    <t>Cuota psocia 000-000-043</t>
  </si>
  <si>
    <t>Calendarios LGG</t>
  </si>
  <si>
    <t>Pastelerías</t>
  </si>
  <si>
    <t>Cuota psocia 000-000-044</t>
  </si>
  <si>
    <t>Donación MDH</t>
  </si>
  <si>
    <t>Pago web</t>
  </si>
  <si>
    <t>Papelería</t>
  </si>
  <si>
    <t>Panaderías Kurrusku</t>
  </si>
  <si>
    <t>Envío correos</t>
  </si>
  <si>
    <t>compra SIM Movistar</t>
  </si>
  <si>
    <t>Cuota psocia 000-000-001</t>
  </si>
  <si>
    <t>Cuota psocia 000-000-002</t>
  </si>
  <si>
    <t>Cuota psocia 000-000-003</t>
  </si>
  <si>
    <t>Cuota psocia 000-000-004</t>
  </si>
  <si>
    <t>Cuota psocia 000-000-005</t>
  </si>
  <si>
    <t>Cuota psocia 000-000-007</t>
  </si>
  <si>
    <t>Cuota psocia 000-000-008</t>
  </si>
  <si>
    <t>Cuota psocia 000-000-009</t>
  </si>
  <si>
    <t>Cuota psocia 000-000-010</t>
  </si>
  <si>
    <t>Cuota psocia 000-000-013</t>
  </si>
  <si>
    <t>Cuota psocia 000-000-017</t>
  </si>
  <si>
    <t>Cuota psocia 000-000-018</t>
  </si>
  <si>
    <t>Cuota psocia 000-000-019</t>
  </si>
  <si>
    <t>Cuota psocia 000-000-023</t>
  </si>
  <si>
    <t>Cuota psocia 000-000-024</t>
  </si>
  <si>
    <t>Cuota psocia 000-000-025</t>
  </si>
  <si>
    <t>Cuota psocia 000-000-027</t>
  </si>
  <si>
    <t>Cuota psocia 000-000-028</t>
  </si>
  <si>
    <t>Cuota psocia 000-000-029</t>
  </si>
  <si>
    <t>Cuota psocia 000-000-030</t>
  </si>
  <si>
    <t>Cuota psocia 000-000-031</t>
  </si>
  <si>
    <t>Impresión cuadernos Ghana</t>
  </si>
  <si>
    <t>Considerado 2021</t>
  </si>
  <si>
    <t>Impresión calendarios 2021</t>
  </si>
  <si>
    <t xml:space="preserve">Número </t>
  </si>
  <si>
    <t>Nombre</t>
  </si>
  <si>
    <t>"Mejora de las condiciones educativas de la comunidad de Azudoone"</t>
  </si>
  <si>
    <t>Gastos directos</t>
  </si>
  <si>
    <t>Gastos indirectos</t>
  </si>
  <si>
    <t>Total</t>
  </si>
  <si>
    <t>Donaciones/ subvenciones</t>
  </si>
  <si>
    <t>Tipo</t>
  </si>
  <si>
    <t>Cantidad</t>
  </si>
  <si>
    <t>Carácter</t>
  </si>
  <si>
    <t>Periódico</t>
  </si>
  <si>
    <t>Públicas</t>
  </si>
  <si>
    <t>-</t>
  </si>
  <si>
    <t>Privadas</t>
  </si>
  <si>
    <t>Colectivas</t>
  </si>
  <si>
    <t>Total colectivas</t>
  </si>
  <si>
    <t xml:space="preserve">Familia </t>
  </si>
  <si>
    <t>Otras</t>
  </si>
  <si>
    <t>Inversión</t>
  </si>
  <si>
    <t>Beneficios brutos</t>
  </si>
  <si>
    <t>Beneficios netos</t>
  </si>
  <si>
    <t>Pulseras "sonrío por ti"</t>
  </si>
  <si>
    <t>La panadería de Sinaí</t>
  </si>
  <si>
    <t xml:space="preserve">Inversión </t>
  </si>
  <si>
    <t>Nuevas personas socias</t>
  </si>
  <si>
    <t>Nº de personas socias a final del año</t>
  </si>
  <si>
    <t>Total ingresos por personas socias</t>
  </si>
  <si>
    <t>Por trimestre</t>
  </si>
  <si>
    <t>Nº personas socias</t>
  </si>
  <si>
    <t>Ene-mar 2020</t>
  </si>
  <si>
    <t>abr-jun 2020</t>
  </si>
  <si>
    <t>jul-sep 2020</t>
  </si>
  <si>
    <t>oct-dec 2020</t>
  </si>
  <si>
    <t>Gastos de gestión 2020</t>
  </si>
  <si>
    <t>Material de oficina</t>
  </si>
  <si>
    <t>Gastos de teléfono</t>
  </si>
  <si>
    <t>Gastos de web</t>
  </si>
  <si>
    <t>Mantenimiento de cuentas bancarias</t>
  </si>
  <si>
    <t>Ingresos 2020</t>
  </si>
  <si>
    <t>Gastos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</si>
</sst>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logger Sans"/>
      <family val="3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9C9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 style="medium">
        <color rgb="FF92D050"/>
      </right>
      <top/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medium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rgb="FF009999"/>
      </left>
      <right/>
      <top/>
      <bottom/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5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1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0" fillId="2" borderId="2" xfId="0" applyFill="1" applyBorder="1"/>
    <xf numFmtId="0" fontId="3" fillId="3" borderId="2" xfId="0" applyFont="1" applyFill="1" applyBorder="1"/>
    <xf numFmtId="0" fontId="3" fillId="0" borderId="2" xfId="0" applyFont="1" applyBorder="1"/>
    <xf numFmtId="1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0" fontId="0" fillId="2" borderId="3" xfId="0" applyFill="1" applyBorder="1"/>
    <xf numFmtId="0" fontId="3" fillId="3" borderId="3" xfId="0" applyFont="1" applyFill="1" applyBorder="1"/>
    <xf numFmtId="0" fontId="3" fillId="0" borderId="3" xfId="0" applyFont="1" applyBorder="1"/>
    <xf numFmtId="0" fontId="0" fillId="5" borderId="3" xfId="0" applyFill="1" applyBorder="1"/>
    <xf numFmtId="0" fontId="0" fillId="6" borderId="3" xfId="0" applyFill="1" applyBorder="1"/>
    <xf numFmtId="0" fontId="3" fillId="8" borderId="3" xfId="0" applyFont="1" applyFill="1" applyBorder="1"/>
    <xf numFmtId="0" fontId="3" fillId="9" borderId="3" xfId="0" applyFont="1" applyFill="1" applyBorder="1"/>
    <xf numFmtId="0" fontId="0" fillId="7" borderId="3" xfId="0" applyFill="1" applyBorder="1"/>
    <xf numFmtId="0" fontId="6" fillId="10" borderId="3" xfId="0" applyFont="1" applyFill="1" applyBorder="1"/>
    <xf numFmtId="0" fontId="3" fillId="11" borderId="3" xfId="0" applyFont="1" applyFill="1" applyBorder="1"/>
    <xf numFmtId="0" fontId="3" fillId="12" borderId="3" xfId="0" applyFont="1" applyFill="1" applyBorder="1"/>
    <xf numFmtId="0" fontId="3" fillId="13" borderId="3" xfId="0" applyFont="1" applyFill="1" applyBorder="1"/>
    <xf numFmtId="14" fontId="0" fillId="14" borderId="0" xfId="0" applyNumberFormat="1" applyFill="1"/>
    <xf numFmtId="0" fontId="0" fillId="14" borderId="0" xfId="0" applyFill="1"/>
    <xf numFmtId="4" fontId="0" fillId="14" borderId="0" xfId="0" applyNumberFormat="1" applyFill="1"/>
    <xf numFmtId="0" fontId="7" fillId="0" borderId="0" xfId="0" applyFont="1"/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0" fillId="15" borderId="6" xfId="0" applyFill="1" applyBorder="1"/>
    <xf numFmtId="0" fontId="0" fillId="15" borderId="7" xfId="0" applyFill="1" applyBorder="1"/>
    <xf numFmtId="0" fontId="2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 applyBorder="1"/>
    <xf numFmtId="0" fontId="0" fillId="0" borderId="9" xfId="0" applyBorder="1"/>
    <xf numFmtId="9" fontId="0" fillId="0" borderId="9" xfId="2" applyFont="1" applyBorder="1"/>
    <xf numFmtId="0" fontId="2" fillId="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4" borderId="11" xfId="0" applyFont="1" applyFill="1" applyBorder="1"/>
    <xf numFmtId="44" fontId="2" fillId="4" borderId="11" xfId="1" applyFont="1" applyFill="1" applyBorder="1"/>
    <xf numFmtId="0" fontId="0" fillId="0" borderId="12" xfId="0" applyBorder="1"/>
    <xf numFmtId="4" fontId="0" fillId="0" borderId="0" xfId="0" applyNumberFormat="1"/>
    <xf numFmtId="0" fontId="3" fillId="5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right"/>
    </xf>
    <xf numFmtId="9" fontId="0" fillId="0" borderId="29" xfId="2" quotePrefix="1" applyFont="1" applyBorder="1"/>
    <xf numFmtId="44" fontId="0" fillId="0" borderId="30" xfId="1" quotePrefix="1" applyFont="1" applyBorder="1"/>
    <xf numFmtId="44" fontId="0" fillId="0" borderId="31" xfId="1" quotePrefix="1" applyFont="1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5" borderId="15" xfId="0" applyFont="1" applyFill="1" applyBorder="1"/>
    <xf numFmtId="44" fontId="3" fillId="5" borderId="15" xfId="1" applyFont="1" applyFill="1" applyBorder="1"/>
    <xf numFmtId="10" fontId="3" fillId="5" borderId="32" xfId="2" applyNumberFormat="1" applyFont="1" applyFill="1" applyBorder="1"/>
    <xf numFmtId="44" fontId="0" fillId="5" borderId="33" xfId="1" applyFont="1" applyFill="1" applyBorder="1"/>
    <xf numFmtId="44" fontId="0" fillId="5" borderId="14" xfId="1" applyFont="1" applyFill="1" applyBorder="1"/>
    <xf numFmtId="0" fontId="0" fillId="0" borderId="20" xfId="0" applyBorder="1" applyAlignment="1">
      <alignment horizontal="center" vertical="center"/>
    </xf>
    <xf numFmtId="10" fontId="0" fillId="0" borderId="29" xfId="2" applyNumberFormat="1" applyFont="1" applyBorder="1"/>
    <xf numFmtId="44" fontId="0" fillId="0" borderId="30" xfId="1" applyFont="1" applyBorder="1"/>
    <xf numFmtId="44" fontId="0" fillId="0" borderId="31" xfId="1" applyFont="1" applyBorder="1"/>
    <xf numFmtId="0" fontId="0" fillId="0" borderId="0" xfId="0" applyAlignment="1">
      <alignment horizontal="left" vertical="center"/>
    </xf>
    <xf numFmtId="0" fontId="3" fillId="16" borderId="0" xfId="0" applyFont="1" applyFill="1" applyAlignment="1">
      <alignment wrapText="1"/>
    </xf>
    <xf numFmtId="0" fontId="0" fillId="16" borderId="0" xfId="0" applyFill="1"/>
    <xf numFmtId="44" fontId="0" fillId="16" borderId="0" xfId="1" applyFont="1" applyFill="1" applyBorder="1"/>
    <xf numFmtId="9" fontId="0" fillId="16" borderId="29" xfId="2" applyFont="1" applyFill="1" applyBorder="1"/>
    <xf numFmtId="44" fontId="0" fillId="16" borderId="30" xfId="1" applyFont="1" applyFill="1" applyBorder="1"/>
    <xf numFmtId="44" fontId="0" fillId="16" borderId="31" xfId="1" applyFont="1" applyFill="1" applyBorder="1"/>
    <xf numFmtId="9" fontId="0" fillId="0" borderId="29" xfId="2" applyFont="1" applyBorder="1"/>
    <xf numFmtId="0" fontId="3" fillId="5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/>
    <xf numFmtId="44" fontId="0" fillId="0" borderId="23" xfId="1" applyFont="1" applyBorder="1"/>
    <xf numFmtId="9" fontId="0" fillId="0" borderId="34" xfId="2" applyFont="1" applyBorder="1"/>
    <xf numFmtId="44" fontId="0" fillId="0" borderId="35" xfId="1" applyFont="1" applyBorder="1"/>
    <xf numFmtId="44" fontId="0" fillId="0" borderId="22" xfId="1" applyFont="1" applyBorder="1"/>
    <xf numFmtId="0" fontId="3" fillId="2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left"/>
    </xf>
    <xf numFmtId="44" fontId="0" fillId="0" borderId="38" xfId="1" applyFont="1" applyBorder="1"/>
    <xf numFmtId="0" fontId="3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40" xfId="1" applyFont="1" applyBorder="1"/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4" fontId="1" fillId="16" borderId="42" xfId="1" applyFont="1" applyFill="1" applyBorder="1" applyAlignment="1">
      <alignment horizontal="left"/>
    </xf>
    <xf numFmtId="44" fontId="1" fillId="16" borderId="43" xfId="1" applyFont="1" applyFill="1" applyBorder="1"/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/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16" borderId="42" xfId="0" applyFill="1" applyBorder="1"/>
    <xf numFmtId="44" fontId="1" fillId="16" borderId="40" xfId="1" applyFont="1" applyFill="1" applyBorder="1"/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16" borderId="45" xfId="0" applyFill="1" applyBorder="1"/>
    <xf numFmtId="44" fontId="1" fillId="16" borderId="46" xfId="1" applyFont="1" applyFill="1" applyBorder="1"/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/>
    </xf>
    <xf numFmtId="44" fontId="3" fillId="2" borderId="43" xfId="1" applyFont="1" applyFill="1" applyBorder="1"/>
    <xf numFmtId="0" fontId="2" fillId="10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left"/>
    </xf>
    <xf numFmtId="1" fontId="0" fillId="0" borderId="49" xfId="1" applyNumberFormat="1" applyFont="1" applyBorder="1"/>
    <xf numFmtId="0" fontId="2" fillId="10" borderId="5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1" fontId="0" fillId="0" borderId="53" xfId="1" applyNumberFormat="1" applyFont="1" applyBorder="1"/>
    <xf numFmtId="0" fontId="2" fillId="10" borderId="54" xfId="0" applyFont="1" applyFill="1" applyBorder="1" applyAlignment="1">
      <alignment horizontal="center" vertical="center" wrapText="1"/>
    </xf>
    <xf numFmtId="0" fontId="2" fillId="10" borderId="54" xfId="0" applyFont="1" applyFill="1" applyBorder="1" applyAlignment="1">
      <alignment horizontal="left" vertical="center" wrapText="1"/>
    </xf>
    <xf numFmtId="0" fontId="2" fillId="10" borderId="55" xfId="0" applyFont="1" applyFill="1" applyBorder="1" applyAlignment="1">
      <alignment horizontal="left" vertical="center" wrapText="1"/>
    </xf>
    <xf numFmtId="0" fontId="2" fillId="10" borderId="56" xfId="0" applyFont="1" applyFill="1" applyBorder="1" applyAlignment="1">
      <alignment horizontal="left" vertical="center" wrapText="1"/>
    </xf>
    <xf numFmtId="44" fontId="2" fillId="10" borderId="57" xfId="1" applyFont="1" applyFill="1" applyBorder="1" applyAlignment="1">
      <alignment horizontal="right" vertical="center" wrapText="1"/>
    </xf>
    <xf numFmtId="0" fontId="2" fillId="10" borderId="58" xfId="0" applyFont="1" applyFill="1" applyBorder="1" applyAlignment="1">
      <alignment horizontal="center"/>
    </xf>
    <xf numFmtId="0" fontId="2" fillId="10" borderId="59" xfId="0" applyFont="1" applyFill="1" applyBorder="1" applyAlignment="1">
      <alignment horizontal="center"/>
    </xf>
    <xf numFmtId="0" fontId="4" fillId="10" borderId="60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" fillId="6" borderId="61" xfId="0" applyFont="1" applyFill="1" applyBorder="1" applyAlignment="1">
      <alignment horizontal="center" vertical="center" wrapText="1"/>
    </xf>
    <xf numFmtId="2" fontId="0" fillId="0" borderId="62" xfId="0" applyNumberFormat="1" applyBorder="1" applyAlignment="1">
      <alignment horizontal="left" vertical="center" wrapText="1"/>
    </xf>
    <xf numFmtId="2" fontId="0" fillId="0" borderId="63" xfId="0" applyNumberFormat="1" applyBorder="1" applyAlignment="1">
      <alignment horizontal="left" vertical="center" wrapText="1"/>
    </xf>
    <xf numFmtId="44" fontId="0" fillId="0" borderId="63" xfId="1" applyFont="1" applyBorder="1"/>
    <xf numFmtId="9" fontId="0" fillId="0" borderId="64" xfId="2" applyFont="1" applyBorder="1"/>
    <xf numFmtId="0" fontId="2" fillId="6" borderId="65" xfId="0" applyFont="1" applyFill="1" applyBorder="1" applyAlignment="1">
      <alignment horizontal="center" vertical="center" wrapText="1"/>
    </xf>
    <xf numFmtId="44" fontId="1" fillId="0" borderId="63" xfId="1" applyFont="1" applyBorder="1"/>
    <xf numFmtId="9" fontId="1" fillId="0" borderId="64" xfId="2" applyFont="1" applyBorder="1"/>
    <xf numFmtId="0" fontId="2" fillId="6" borderId="6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67" xfId="0" applyFont="1" applyFill="1" applyBorder="1" applyAlignment="1">
      <alignment horizontal="center" vertical="center" wrapText="1"/>
    </xf>
    <xf numFmtId="44" fontId="2" fillId="6" borderId="68" xfId="1" applyFont="1" applyFill="1" applyBorder="1" applyAlignment="1">
      <alignment horizontal="right" vertical="center" wrapText="1"/>
    </xf>
    <xf numFmtId="0" fontId="3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left" wrapText="1"/>
    </xf>
    <xf numFmtId="44" fontId="0" fillId="0" borderId="71" xfId="2" applyNumberFormat="1" applyFont="1" applyBorder="1" applyAlignment="1">
      <alignment wrapText="1"/>
    </xf>
    <xf numFmtId="0" fontId="3" fillId="0" borderId="7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4" fontId="0" fillId="0" borderId="73" xfId="2" applyNumberFormat="1" applyFont="1" applyBorder="1" applyAlignment="1">
      <alignment wrapText="1"/>
    </xf>
    <xf numFmtId="0" fontId="3" fillId="0" borderId="74" xfId="0" applyFont="1" applyBorder="1" applyAlignment="1">
      <alignment horizontal="center" vertical="center" wrapText="1"/>
    </xf>
    <xf numFmtId="0" fontId="3" fillId="16" borderId="75" xfId="0" applyFont="1" applyFill="1" applyBorder="1" applyAlignment="1">
      <alignment wrapText="1"/>
    </xf>
    <xf numFmtId="44" fontId="3" fillId="16" borderId="75" xfId="1" applyFont="1" applyFill="1" applyBorder="1" applyAlignment="1">
      <alignment wrapText="1"/>
    </xf>
    <xf numFmtId="44" fontId="3" fillId="16" borderId="76" xfId="1" applyFont="1" applyFill="1" applyBorder="1" applyAlignment="1">
      <alignment wrapText="1"/>
    </xf>
    <xf numFmtId="0" fontId="3" fillId="0" borderId="77" xfId="0" applyFont="1" applyBorder="1" applyAlignment="1">
      <alignment horizontal="center" vertical="center" wrapText="1"/>
    </xf>
    <xf numFmtId="0" fontId="0" fillId="0" borderId="78" xfId="0" applyBorder="1"/>
    <xf numFmtId="44" fontId="0" fillId="0" borderId="79" xfId="1" applyFont="1" applyBorder="1"/>
    <xf numFmtId="0" fontId="3" fillId="0" borderId="8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81" xfId="1" applyFont="1" applyBorder="1"/>
    <xf numFmtId="0" fontId="3" fillId="0" borderId="82" xfId="0" applyFont="1" applyBorder="1" applyAlignment="1">
      <alignment horizontal="center" vertical="center" wrapText="1"/>
    </xf>
    <xf numFmtId="0" fontId="3" fillId="16" borderId="83" xfId="0" applyFont="1" applyFill="1" applyBorder="1" applyAlignment="1">
      <alignment horizontal="left"/>
    </xf>
    <xf numFmtId="44" fontId="3" fillId="16" borderId="84" xfId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personas socias por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'2020'!$B$181:$B$185</c:f>
              <c:strCache>
                <c:ptCount val="5"/>
                <c:pt idx="0">
                  <c:v>2019</c:v>
                </c:pt>
                <c:pt idx="1">
                  <c:v>Ene-mar 2020</c:v>
                </c:pt>
                <c:pt idx="2">
                  <c:v>abr-jun 2020</c:v>
                </c:pt>
                <c:pt idx="3">
                  <c:v>jul-sep 2020</c:v>
                </c:pt>
                <c:pt idx="4">
                  <c:v>oct-dec 2020</c:v>
                </c:pt>
              </c:strCache>
            </c:strRef>
          </c:cat>
          <c:val>
            <c:numRef>
              <c:f>'2020'!$C$181:$C$185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7F-46F6-9E90-41CA5DDAB9CA}"/>
            </c:ext>
          </c:extLst>
        </c:ser>
        <c:ser>
          <c:idx val="1"/>
          <c:order val="1"/>
          <c:spPr>
            <a:solidFill>
              <a:srgbClr val="0099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'2020'!$B$181:$B$185</c:f>
              <c:strCache>
                <c:ptCount val="5"/>
                <c:pt idx="0">
                  <c:v>2019</c:v>
                </c:pt>
                <c:pt idx="1">
                  <c:v>Ene-mar 2020</c:v>
                </c:pt>
                <c:pt idx="2">
                  <c:v>abr-jun 2020</c:v>
                </c:pt>
                <c:pt idx="3">
                  <c:v>jul-sep 2020</c:v>
                </c:pt>
                <c:pt idx="4">
                  <c:v>oct-dec 2020</c:v>
                </c:pt>
              </c:strCache>
            </c:strRef>
          </c:cat>
          <c:val>
            <c:numRef>
              <c:f>'2020'!$D$181:$D$185</c:f>
              <c:numCache>
                <c:formatCode>General</c:formatCode>
                <c:ptCount val="5"/>
                <c:pt idx="0">
                  <c:v>31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F-46F6-9E90-41CA5DDAB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247935"/>
        <c:axId val="214245023"/>
      </c:barChart>
      <c:catAx>
        <c:axId val="21424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45023"/>
        <c:crosses val="autoZero"/>
        <c:auto val="1"/>
        <c:lblAlgn val="ctr"/>
        <c:lblOffset val="100"/>
        <c:noMultiLvlLbl val="0"/>
      </c:catAx>
      <c:valAx>
        <c:axId val="21424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4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173</xdr:row>
      <xdr:rowOff>149225</xdr:rowOff>
    </xdr:from>
    <xdr:to>
      <xdr:col>11</xdr:col>
      <xdr:colOff>530225</xdr:colOff>
      <xdr:row>188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EB0F4F-E0C9-4349-A92A-1501D2E65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550191</xdr:colOff>
      <xdr:row>1</xdr:row>
      <xdr:rowOff>25400</xdr:rowOff>
    </xdr:from>
    <xdr:to>
      <xdr:col>7</xdr:col>
      <xdr:colOff>756774</xdr:colOff>
      <xdr:row>5</xdr:row>
      <xdr:rowOff>146049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F86C9D-FA9B-4FF5-A013-E9F6AB31E1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3"/>
        <a:stretch/>
      </xdr:blipFill>
      <xdr:spPr>
        <a:xfrm>
          <a:off x="6144541" y="209550"/>
          <a:ext cx="1476583" cy="965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TOTAL"/>
      <sheetName val="GASTOS"/>
      <sheetName val="BBVA"/>
      <sheetName val="FIARE"/>
      <sheetName val="Conciliación bancaria"/>
      <sheetName val="2018"/>
      <sheetName val="2019"/>
      <sheetName val="2020 sem 1"/>
      <sheetName val="2020 sem 2"/>
      <sheetName val="2020"/>
      <sheetName val="2021 sem 1"/>
      <sheetName val="2021 se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1">
          <cell r="B181">
            <v>2019</v>
          </cell>
          <cell r="D181">
            <v>31</v>
          </cell>
        </row>
        <row r="182">
          <cell r="B182" t="str">
            <v>Ene-mar 2020</v>
          </cell>
          <cell r="D182">
            <v>42</v>
          </cell>
        </row>
        <row r="183">
          <cell r="B183" t="str">
            <v>abr-jun 2020</v>
          </cell>
          <cell r="D183">
            <v>43</v>
          </cell>
        </row>
        <row r="184">
          <cell r="B184" t="str">
            <v>jul-sep 2020</v>
          </cell>
          <cell r="D184">
            <v>44</v>
          </cell>
        </row>
        <row r="185">
          <cell r="B185" t="str">
            <v>oct-dec 2020</v>
          </cell>
          <cell r="D185">
            <v>44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EDB7-6EAF-4D5E-B6CA-312E85C5C40D}">
  <dimension ref="A4:K202"/>
  <sheetViews>
    <sheetView tabSelected="1" workbookViewId="0">
      <selection activeCell="L14" sqref="L14"/>
    </sheetView>
  </sheetViews>
  <sheetFormatPr baseColWidth="10" defaultRowHeight="14.5" x14ac:dyDescent="0.35"/>
  <cols>
    <col min="2" max="2" width="5" customWidth="1"/>
    <col min="4" max="4" width="24.81640625" customWidth="1"/>
    <col min="6" max="6" width="17.54296875" customWidth="1"/>
    <col min="7" max="7" width="18.1796875" customWidth="1"/>
    <col min="10" max="10" width="16.81640625" customWidth="1"/>
  </cols>
  <sheetData>
    <row r="4" spans="1:8" ht="23" x14ac:dyDescent="0.5">
      <c r="C4" s="1" t="s">
        <v>0</v>
      </c>
      <c r="D4" s="1"/>
      <c r="E4" s="1"/>
      <c r="F4" s="1"/>
    </row>
    <row r="7" spans="1:8" ht="15" thickBot="1" x14ac:dyDescent="0.4">
      <c r="A7" s="2" t="s">
        <v>1</v>
      </c>
      <c r="B7" s="2" t="s">
        <v>2</v>
      </c>
      <c r="C7" s="2" t="s">
        <v>3</v>
      </c>
      <c r="D7" s="2" t="s">
        <v>4</v>
      </c>
      <c r="E7" s="3" t="s">
        <v>5</v>
      </c>
      <c r="F7" s="2" t="s">
        <v>6</v>
      </c>
      <c r="G7" s="2" t="s">
        <v>7</v>
      </c>
      <c r="H7" s="2" t="s">
        <v>8</v>
      </c>
    </row>
    <row r="8" spans="1:8" ht="15" thickTop="1" x14ac:dyDescent="0.35">
      <c r="A8" s="4">
        <v>43756</v>
      </c>
      <c r="B8" s="4"/>
      <c r="C8" s="5">
        <v>-318.51</v>
      </c>
      <c r="D8" s="5" t="s">
        <v>9</v>
      </c>
      <c r="E8" s="6">
        <v>5776.4599999999973</v>
      </c>
      <c r="F8" s="7" t="s">
        <v>10</v>
      </c>
      <c r="G8" s="8" t="s">
        <v>11</v>
      </c>
      <c r="H8" s="9"/>
    </row>
    <row r="9" spans="1:8" x14ac:dyDescent="0.35">
      <c r="A9" s="10">
        <v>43790.458333333336</v>
      </c>
      <c r="B9" s="10"/>
      <c r="C9" s="11">
        <v>-17.899999999999999</v>
      </c>
      <c r="D9" s="5" t="s">
        <v>13</v>
      </c>
      <c r="E9" s="12">
        <v>6359.8199999999979</v>
      </c>
      <c r="F9" s="13" t="s">
        <v>10</v>
      </c>
      <c r="G9" s="14" t="s">
        <v>11</v>
      </c>
      <c r="H9" s="15"/>
    </row>
    <row r="10" spans="1:8" x14ac:dyDescent="0.35">
      <c r="A10" s="10">
        <v>43808.458333333336</v>
      </c>
      <c r="B10" s="10"/>
      <c r="C10" s="11">
        <v>20</v>
      </c>
      <c r="D10" s="5" t="s">
        <v>14</v>
      </c>
      <c r="E10" s="12">
        <v>6213.2999999999984</v>
      </c>
      <c r="F10" s="13" t="s">
        <v>10</v>
      </c>
      <c r="G10" s="14" t="s">
        <v>11</v>
      </c>
      <c r="H10" s="15"/>
    </row>
    <row r="11" spans="1:8" x14ac:dyDescent="0.35">
      <c r="A11" s="10">
        <v>43812.458333333336</v>
      </c>
      <c r="B11" s="10"/>
      <c r="C11" s="11">
        <v>10</v>
      </c>
      <c r="D11" s="5" t="s">
        <v>16</v>
      </c>
      <c r="E11" s="12">
        <v>6318.2999999999984</v>
      </c>
      <c r="F11" s="13" t="s">
        <v>10</v>
      </c>
      <c r="G11" s="14" t="s">
        <v>11</v>
      </c>
      <c r="H11" s="15"/>
    </row>
    <row r="12" spans="1:8" x14ac:dyDescent="0.35">
      <c r="A12" s="10">
        <v>43815</v>
      </c>
      <c r="B12" s="10"/>
      <c r="C12" s="11">
        <v>10</v>
      </c>
      <c r="D12" s="5" t="s">
        <v>17</v>
      </c>
      <c r="E12" s="12">
        <v>6379.2999999999984</v>
      </c>
      <c r="F12" s="13" t="s">
        <v>10</v>
      </c>
      <c r="G12" s="14" t="s">
        <v>11</v>
      </c>
      <c r="H12" s="15"/>
    </row>
    <row r="13" spans="1:8" x14ac:dyDescent="0.35">
      <c r="A13" s="10">
        <v>43815</v>
      </c>
      <c r="B13" s="10"/>
      <c r="C13" s="11">
        <v>50</v>
      </c>
      <c r="D13" s="5" t="s">
        <v>18</v>
      </c>
      <c r="E13" s="12">
        <v>6429.2999999999984</v>
      </c>
      <c r="F13" s="13" t="s">
        <v>10</v>
      </c>
      <c r="G13" s="14" t="s">
        <v>11</v>
      </c>
      <c r="H13" s="15"/>
    </row>
    <row r="14" spans="1:8" x14ac:dyDescent="0.35">
      <c r="A14" s="10">
        <v>43815.458333333336</v>
      </c>
      <c r="B14" s="10"/>
      <c r="C14" s="11">
        <v>80</v>
      </c>
      <c r="D14" s="5" t="s">
        <v>20</v>
      </c>
      <c r="E14" s="12">
        <v>6509.2999999999984</v>
      </c>
      <c r="F14" s="13" t="s">
        <v>10</v>
      </c>
      <c r="G14" s="14" t="s">
        <v>11</v>
      </c>
      <c r="H14" s="15"/>
    </row>
    <row r="15" spans="1:8" x14ac:dyDescent="0.35">
      <c r="A15" s="10">
        <v>43815.458333333336</v>
      </c>
      <c r="B15" s="10"/>
      <c r="C15" s="11">
        <v>20</v>
      </c>
      <c r="D15" s="5" t="s">
        <v>22</v>
      </c>
      <c r="E15" s="12">
        <v>6663.2999999999984</v>
      </c>
      <c r="F15" s="13" t="s">
        <v>10</v>
      </c>
      <c r="G15" s="14" t="s">
        <v>11</v>
      </c>
      <c r="H15" s="15"/>
    </row>
    <row r="16" spans="1:8" x14ac:dyDescent="0.35">
      <c r="A16" s="10">
        <v>43815.458333333336</v>
      </c>
      <c r="B16" s="10"/>
      <c r="C16" s="11">
        <v>20</v>
      </c>
      <c r="D16" s="5" t="s">
        <v>23</v>
      </c>
      <c r="E16" s="12">
        <v>6713.2999999999984</v>
      </c>
      <c r="F16" s="13" t="s">
        <v>10</v>
      </c>
      <c r="G16" s="14" t="s">
        <v>11</v>
      </c>
      <c r="H16" s="15"/>
    </row>
    <row r="17" spans="1:8" x14ac:dyDescent="0.35">
      <c r="A17" s="10">
        <v>43816.458333333336</v>
      </c>
      <c r="B17" s="10"/>
      <c r="C17" s="11">
        <v>-12.5</v>
      </c>
      <c r="D17" s="5" t="s">
        <v>13</v>
      </c>
      <c r="E17" s="12">
        <v>6703.7999999999984</v>
      </c>
      <c r="F17" s="13" t="s">
        <v>10</v>
      </c>
      <c r="G17" s="14" t="s">
        <v>11</v>
      </c>
      <c r="H17" s="15"/>
    </row>
    <row r="18" spans="1:8" x14ac:dyDescent="0.35">
      <c r="A18" s="10">
        <v>43819.458333333336</v>
      </c>
      <c r="B18" s="10"/>
      <c r="C18" s="11">
        <v>20</v>
      </c>
      <c r="D18" s="5" t="s">
        <v>24</v>
      </c>
      <c r="E18" s="12">
        <v>7064.7999999999984</v>
      </c>
      <c r="F18" s="13" t="s">
        <v>10</v>
      </c>
      <c r="G18" s="14" t="s">
        <v>11</v>
      </c>
      <c r="H18" s="15"/>
    </row>
    <row r="19" spans="1:8" x14ac:dyDescent="0.35">
      <c r="A19" s="10">
        <v>43822.458333333336</v>
      </c>
      <c r="B19" s="10"/>
      <c r="C19" s="11">
        <v>10</v>
      </c>
      <c r="D19" s="5" t="s">
        <v>25</v>
      </c>
      <c r="E19" s="12">
        <v>7074.7999999999984</v>
      </c>
      <c r="F19" s="13" t="s">
        <v>10</v>
      </c>
      <c r="G19" s="14" t="s">
        <v>11</v>
      </c>
      <c r="H19" s="15"/>
    </row>
    <row r="20" spans="1:8" x14ac:dyDescent="0.35">
      <c r="A20" s="10">
        <v>43832.458333333336</v>
      </c>
      <c r="B20" s="10"/>
      <c r="C20" s="11">
        <v>30</v>
      </c>
      <c r="D20" s="5" t="s">
        <v>26</v>
      </c>
      <c r="E20" s="12">
        <v>7292.3</v>
      </c>
      <c r="F20" s="16" t="s">
        <v>15</v>
      </c>
      <c r="G20" s="11" t="s">
        <v>27</v>
      </c>
      <c r="H20" s="11" t="s">
        <v>28</v>
      </c>
    </row>
    <row r="21" spans="1:8" x14ac:dyDescent="0.35">
      <c r="A21" s="10">
        <v>43832</v>
      </c>
      <c r="B21" s="10"/>
      <c r="C21" s="11">
        <v>-30.83</v>
      </c>
      <c r="D21" s="5" t="s">
        <v>29</v>
      </c>
      <c r="E21" s="12">
        <f>E20+C21</f>
        <v>7261.47</v>
      </c>
      <c r="F21" s="17" t="s">
        <v>19</v>
      </c>
      <c r="G21" s="11"/>
      <c r="H21" s="11"/>
    </row>
    <row r="22" spans="1:8" x14ac:dyDescent="0.35">
      <c r="A22" s="10">
        <v>43833.458333333336</v>
      </c>
      <c r="B22" s="10"/>
      <c r="C22" s="11">
        <v>10</v>
      </c>
      <c r="D22" s="5" t="s">
        <v>30</v>
      </c>
      <c r="E22" s="12">
        <f t="shared" ref="E22:E78" si="0">E21+C22</f>
        <v>7271.47</v>
      </c>
      <c r="F22" s="13" t="s">
        <v>10</v>
      </c>
      <c r="G22" s="14" t="s">
        <v>11</v>
      </c>
      <c r="H22" s="11"/>
    </row>
    <row r="23" spans="1:8" x14ac:dyDescent="0.35">
      <c r="A23" s="10">
        <v>43837</v>
      </c>
      <c r="B23" s="10"/>
      <c r="C23" s="11">
        <v>-60.68</v>
      </c>
      <c r="D23" s="5" t="s">
        <v>31</v>
      </c>
      <c r="E23" s="12">
        <f t="shared" si="0"/>
        <v>7210.79</v>
      </c>
      <c r="F23" s="13" t="s">
        <v>10</v>
      </c>
      <c r="G23" s="18" t="s">
        <v>32</v>
      </c>
      <c r="H23" s="11"/>
    </row>
    <row r="24" spans="1:8" x14ac:dyDescent="0.35">
      <c r="A24" s="10">
        <v>43837</v>
      </c>
      <c r="B24" s="10"/>
      <c r="C24" s="11">
        <v>-33.21</v>
      </c>
      <c r="D24" s="5" t="s">
        <v>33</v>
      </c>
      <c r="E24" s="12">
        <f t="shared" si="0"/>
        <v>7177.58</v>
      </c>
      <c r="F24" s="13" t="s">
        <v>10</v>
      </c>
      <c r="G24" s="18" t="s">
        <v>32</v>
      </c>
      <c r="H24" s="11"/>
    </row>
    <row r="25" spans="1:8" x14ac:dyDescent="0.35">
      <c r="A25" s="10">
        <v>43843.458333333336</v>
      </c>
      <c r="B25" s="10"/>
      <c r="C25" s="11">
        <v>10</v>
      </c>
      <c r="D25" s="5" t="s">
        <v>34</v>
      </c>
      <c r="E25" s="12">
        <f t="shared" si="0"/>
        <v>7187.58</v>
      </c>
      <c r="F25" s="13" t="s">
        <v>10</v>
      </c>
      <c r="G25" s="14" t="s">
        <v>11</v>
      </c>
      <c r="H25" s="11"/>
    </row>
    <row r="26" spans="1:8" x14ac:dyDescent="0.35">
      <c r="A26" s="10">
        <v>43844.458333333336</v>
      </c>
      <c r="B26" s="10"/>
      <c r="C26" s="11">
        <v>30</v>
      </c>
      <c r="D26" s="5" t="s">
        <v>35</v>
      </c>
      <c r="E26" s="12">
        <f t="shared" si="0"/>
        <v>7217.58</v>
      </c>
      <c r="F26" s="13" t="s">
        <v>10</v>
      </c>
      <c r="G26" s="14" t="s">
        <v>11</v>
      </c>
      <c r="H26" s="11"/>
    </row>
    <row r="27" spans="1:8" x14ac:dyDescent="0.35">
      <c r="A27" s="10">
        <v>43852</v>
      </c>
      <c r="B27" s="10"/>
      <c r="C27" s="11">
        <v>9.64</v>
      </c>
      <c r="D27" s="5" t="s">
        <v>36</v>
      </c>
      <c r="E27" s="12">
        <f t="shared" si="0"/>
        <v>7227.22</v>
      </c>
      <c r="F27" s="13" t="s">
        <v>10</v>
      </c>
      <c r="G27" s="19" t="s">
        <v>37</v>
      </c>
      <c r="H27" s="11"/>
    </row>
    <row r="28" spans="1:8" x14ac:dyDescent="0.35">
      <c r="A28" s="10">
        <v>43853</v>
      </c>
      <c r="B28" s="10"/>
      <c r="C28" s="11">
        <v>-78.53</v>
      </c>
      <c r="D28" s="5" t="s">
        <v>38</v>
      </c>
      <c r="E28" s="12">
        <f t="shared" si="0"/>
        <v>7148.6900000000005</v>
      </c>
      <c r="F28" s="17" t="s">
        <v>19</v>
      </c>
      <c r="G28" s="11" t="s">
        <v>38</v>
      </c>
      <c r="H28" s="11"/>
    </row>
    <row r="29" spans="1:8" x14ac:dyDescent="0.35">
      <c r="A29" s="10">
        <v>43857.458333333336</v>
      </c>
      <c r="B29" s="10"/>
      <c r="C29" s="11">
        <v>30</v>
      </c>
      <c r="D29" s="5" t="s">
        <v>39</v>
      </c>
      <c r="E29" s="12">
        <f t="shared" si="0"/>
        <v>7178.6900000000005</v>
      </c>
      <c r="F29" s="13" t="s">
        <v>10</v>
      </c>
      <c r="G29" s="14" t="s">
        <v>11</v>
      </c>
      <c r="H29" s="11"/>
    </row>
    <row r="30" spans="1:8" x14ac:dyDescent="0.35">
      <c r="A30" s="10">
        <v>43857.458333333336</v>
      </c>
      <c r="B30" s="10"/>
      <c r="C30" s="11">
        <v>25</v>
      </c>
      <c r="D30" s="5" t="s">
        <v>40</v>
      </c>
      <c r="E30" s="12">
        <f t="shared" si="0"/>
        <v>7203.6900000000005</v>
      </c>
      <c r="F30" s="20" t="s">
        <v>21</v>
      </c>
      <c r="G30" s="15" t="s">
        <v>41</v>
      </c>
      <c r="H30" s="11"/>
    </row>
    <row r="31" spans="1:8" x14ac:dyDescent="0.35">
      <c r="A31" s="10">
        <v>43857.458333333336</v>
      </c>
      <c r="B31" s="10"/>
      <c r="C31" s="11">
        <v>50</v>
      </c>
      <c r="D31" s="5" t="s">
        <v>42</v>
      </c>
      <c r="E31" s="12">
        <f t="shared" si="0"/>
        <v>7253.6900000000005</v>
      </c>
      <c r="F31" s="13" t="s">
        <v>10</v>
      </c>
      <c r="G31" s="14" t="s">
        <v>11</v>
      </c>
      <c r="H31" s="11"/>
    </row>
    <row r="32" spans="1:8" x14ac:dyDescent="0.35">
      <c r="A32" s="10">
        <v>43857</v>
      </c>
      <c r="B32" s="10"/>
      <c r="C32" s="11">
        <v>10</v>
      </c>
      <c r="D32" s="5" t="s">
        <v>43</v>
      </c>
      <c r="E32" s="12">
        <f t="shared" si="0"/>
        <v>7263.6900000000005</v>
      </c>
      <c r="F32" s="13" t="s">
        <v>10</v>
      </c>
      <c r="G32" s="14" t="s">
        <v>11</v>
      </c>
      <c r="H32" s="11"/>
    </row>
    <row r="33" spans="1:8" x14ac:dyDescent="0.35">
      <c r="A33" s="10">
        <v>43858</v>
      </c>
      <c r="B33" s="10"/>
      <c r="C33" s="11">
        <v>13.33</v>
      </c>
      <c r="D33" s="5" t="s">
        <v>44</v>
      </c>
      <c r="E33" s="12">
        <f t="shared" si="0"/>
        <v>7277.02</v>
      </c>
      <c r="F33" s="21" t="s">
        <v>45</v>
      </c>
      <c r="G33" s="11"/>
      <c r="H33" s="11"/>
    </row>
    <row r="34" spans="1:8" x14ac:dyDescent="0.35">
      <c r="A34" s="10">
        <v>43858</v>
      </c>
      <c r="B34" s="10"/>
      <c r="C34" s="11">
        <v>33.33</v>
      </c>
      <c r="D34" s="5" t="s">
        <v>46</v>
      </c>
      <c r="E34" s="12">
        <f t="shared" si="0"/>
        <v>7310.35</v>
      </c>
      <c r="F34" s="21" t="s">
        <v>45</v>
      </c>
      <c r="G34" s="11"/>
      <c r="H34" s="11"/>
    </row>
    <row r="35" spans="1:8" x14ac:dyDescent="0.35">
      <c r="A35" s="10">
        <v>43858</v>
      </c>
      <c r="B35" s="10"/>
      <c r="C35" s="11">
        <v>100</v>
      </c>
      <c r="D35" s="5" t="s">
        <v>47</v>
      </c>
      <c r="E35" s="12">
        <f t="shared" si="0"/>
        <v>7410.35</v>
      </c>
      <c r="F35" s="21" t="s">
        <v>45</v>
      </c>
      <c r="G35" s="11"/>
      <c r="H35" s="11"/>
    </row>
    <row r="36" spans="1:8" x14ac:dyDescent="0.35">
      <c r="A36" s="10">
        <v>43858</v>
      </c>
      <c r="B36" s="10"/>
      <c r="C36" s="11">
        <v>60</v>
      </c>
      <c r="D36" s="5" t="s">
        <v>48</v>
      </c>
      <c r="E36" s="12">
        <f t="shared" si="0"/>
        <v>7470.35</v>
      </c>
      <c r="F36" s="21" t="s">
        <v>45</v>
      </c>
      <c r="G36" s="11"/>
      <c r="H36" s="11"/>
    </row>
    <row r="37" spans="1:8" x14ac:dyDescent="0.35">
      <c r="A37" s="10">
        <v>43858</v>
      </c>
      <c r="B37" s="10"/>
      <c r="C37" s="11">
        <v>-2.42</v>
      </c>
      <c r="D37" s="5" t="s">
        <v>29</v>
      </c>
      <c r="E37" s="12">
        <f t="shared" si="0"/>
        <v>7467.93</v>
      </c>
      <c r="F37" s="17" t="s">
        <v>19</v>
      </c>
      <c r="G37" s="11"/>
      <c r="H37" s="11"/>
    </row>
    <row r="38" spans="1:8" x14ac:dyDescent="0.35">
      <c r="A38" s="10">
        <v>43861</v>
      </c>
      <c r="B38" s="10"/>
      <c r="C38" s="11">
        <v>40</v>
      </c>
      <c r="D38" s="5" t="s">
        <v>49</v>
      </c>
      <c r="E38" s="12">
        <f t="shared" si="0"/>
        <v>7507.93</v>
      </c>
      <c r="F38" s="16" t="s">
        <v>15</v>
      </c>
      <c r="G38" s="11" t="s">
        <v>27</v>
      </c>
      <c r="H38" s="11" t="s">
        <v>50</v>
      </c>
    </row>
    <row r="39" spans="1:8" x14ac:dyDescent="0.35">
      <c r="A39" s="10">
        <v>43864.458333333336</v>
      </c>
      <c r="B39" s="10"/>
      <c r="C39" s="11">
        <v>30</v>
      </c>
      <c r="D39" s="5" t="s">
        <v>26</v>
      </c>
      <c r="E39" s="12">
        <f t="shared" si="0"/>
        <v>7537.93</v>
      </c>
      <c r="F39" s="16" t="s">
        <v>15</v>
      </c>
      <c r="G39" s="11" t="s">
        <v>27</v>
      </c>
      <c r="H39" s="11" t="s">
        <v>51</v>
      </c>
    </row>
    <row r="40" spans="1:8" x14ac:dyDescent="0.35">
      <c r="A40" s="10">
        <v>43866.458333333336</v>
      </c>
      <c r="B40" s="10"/>
      <c r="C40" s="11">
        <v>50</v>
      </c>
      <c r="D40" s="5" t="s">
        <v>52</v>
      </c>
      <c r="E40" s="12">
        <f t="shared" si="0"/>
        <v>7587.93</v>
      </c>
      <c r="F40" s="13" t="s">
        <v>10</v>
      </c>
      <c r="G40" s="22" t="s">
        <v>53</v>
      </c>
      <c r="H40" s="11"/>
    </row>
    <row r="41" spans="1:8" x14ac:dyDescent="0.35">
      <c r="A41" s="10">
        <v>43869.458333333336</v>
      </c>
      <c r="B41" s="10"/>
      <c r="C41" s="11">
        <v>10</v>
      </c>
      <c r="D41" s="5" t="s">
        <v>54</v>
      </c>
      <c r="E41" s="12">
        <f t="shared" si="0"/>
        <v>7597.93</v>
      </c>
      <c r="F41" s="13" t="s">
        <v>10</v>
      </c>
      <c r="G41" s="14" t="s">
        <v>11</v>
      </c>
      <c r="H41" s="11"/>
    </row>
    <row r="42" spans="1:8" x14ac:dyDescent="0.35">
      <c r="A42" s="10">
        <v>43874.458333333336</v>
      </c>
      <c r="B42" s="10"/>
      <c r="C42" s="11">
        <v>161.96</v>
      </c>
      <c r="D42" s="5" t="s">
        <v>55</v>
      </c>
      <c r="E42" s="12">
        <f t="shared" si="0"/>
        <v>7759.89</v>
      </c>
      <c r="F42" s="13" t="s">
        <v>10</v>
      </c>
      <c r="G42" s="23" t="s">
        <v>56</v>
      </c>
      <c r="H42" s="11"/>
    </row>
    <row r="43" spans="1:8" x14ac:dyDescent="0.35">
      <c r="A43" s="10">
        <v>43876.458333333336</v>
      </c>
      <c r="B43" s="10"/>
      <c r="C43" s="11">
        <v>10</v>
      </c>
      <c r="D43" s="5" t="s">
        <v>57</v>
      </c>
      <c r="E43" s="12">
        <f t="shared" si="0"/>
        <v>7769.89</v>
      </c>
      <c r="F43" s="13" t="s">
        <v>10</v>
      </c>
      <c r="G43" s="14" t="s">
        <v>11</v>
      </c>
      <c r="H43" s="11"/>
    </row>
    <row r="44" spans="1:8" x14ac:dyDescent="0.35">
      <c r="A44" s="10">
        <v>43880</v>
      </c>
      <c r="B44" s="10"/>
      <c r="C44" s="11">
        <v>13.33</v>
      </c>
      <c r="D44" s="5" t="s">
        <v>58</v>
      </c>
      <c r="E44" s="12">
        <f t="shared" si="0"/>
        <v>7783.22</v>
      </c>
      <c r="F44" s="21" t="s">
        <v>45</v>
      </c>
      <c r="G44" s="11"/>
      <c r="H44" s="11"/>
    </row>
    <row r="45" spans="1:8" x14ac:dyDescent="0.35">
      <c r="A45" s="10">
        <v>43880</v>
      </c>
      <c r="B45" s="10"/>
      <c r="C45" s="11">
        <v>50</v>
      </c>
      <c r="D45" s="5" t="s">
        <v>59</v>
      </c>
      <c r="E45" s="12">
        <f t="shared" si="0"/>
        <v>7833.22</v>
      </c>
      <c r="F45" s="21" t="s">
        <v>45</v>
      </c>
      <c r="G45" s="11"/>
      <c r="H45" s="11"/>
    </row>
    <row r="46" spans="1:8" x14ac:dyDescent="0.35">
      <c r="A46" s="10">
        <v>43880</v>
      </c>
      <c r="B46" s="10"/>
      <c r="C46" s="11">
        <v>30</v>
      </c>
      <c r="D46" s="5" t="s">
        <v>60</v>
      </c>
      <c r="E46" s="12">
        <f t="shared" si="0"/>
        <v>7863.22</v>
      </c>
      <c r="F46" s="21" t="s">
        <v>45</v>
      </c>
      <c r="G46" s="11"/>
      <c r="H46" s="11"/>
    </row>
    <row r="47" spans="1:8" x14ac:dyDescent="0.35">
      <c r="A47" s="10">
        <v>43880</v>
      </c>
      <c r="B47" s="10"/>
      <c r="C47" s="11">
        <v>40</v>
      </c>
      <c r="D47" s="5" t="s">
        <v>61</v>
      </c>
      <c r="E47" s="12">
        <f t="shared" si="0"/>
        <v>7903.22</v>
      </c>
      <c r="F47" s="21" t="s">
        <v>45</v>
      </c>
      <c r="G47" s="11"/>
      <c r="H47" s="11"/>
    </row>
    <row r="48" spans="1:8" x14ac:dyDescent="0.35">
      <c r="A48" s="10">
        <v>43880</v>
      </c>
      <c r="B48" s="10"/>
      <c r="C48" s="11">
        <v>100</v>
      </c>
      <c r="D48" s="5" t="s">
        <v>62</v>
      </c>
      <c r="E48" s="12">
        <f t="shared" si="0"/>
        <v>8003.22</v>
      </c>
      <c r="F48" s="21" t="s">
        <v>45</v>
      </c>
      <c r="G48" s="11"/>
      <c r="H48" s="11"/>
    </row>
    <row r="49" spans="1:8" x14ac:dyDescent="0.35">
      <c r="A49" s="10">
        <v>43880</v>
      </c>
      <c r="B49" s="10"/>
      <c r="C49" s="11">
        <v>60</v>
      </c>
      <c r="D49" s="5" t="s">
        <v>63</v>
      </c>
      <c r="E49" s="12">
        <f t="shared" si="0"/>
        <v>8063.22</v>
      </c>
      <c r="F49" s="21" t="s">
        <v>45</v>
      </c>
      <c r="G49" s="11"/>
      <c r="H49" s="11"/>
    </row>
    <row r="50" spans="1:8" x14ac:dyDescent="0.35">
      <c r="A50" s="10">
        <v>43880</v>
      </c>
      <c r="B50" s="10"/>
      <c r="C50" s="11">
        <v>40</v>
      </c>
      <c r="D50" s="5" t="s">
        <v>64</v>
      </c>
      <c r="E50" s="12">
        <f t="shared" si="0"/>
        <v>8103.22</v>
      </c>
      <c r="F50" s="21" t="s">
        <v>45</v>
      </c>
      <c r="G50" s="11"/>
      <c r="H50" s="11"/>
    </row>
    <row r="51" spans="1:8" x14ac:dyDescent="0.35">
      <c r="A51" s="10">
        <v>43880</v>
      </c>
      <c r="B51" s="10"/>
      <c r="C51" s="11">
        <v>20</v>
      </c>
      <c r="D51" s="5" t="s">
        <v>65</v>
      </c>
      <c r="E51" s="12">
        <f t="shared" si="0"/>
        <v>8123.22</v>
      </c>
      <c r="F51" s="21" t="s">
        <v>45</v>
      </c>
      <c r="G51" s="11"/>
      <c r="H51" s="11"/>
    </row>
    <row r="52" spans="1:8" x14ac:dyDescent="0.35">
      <c r="A52" s="10">
        <v>43880</v>
      </c>
      <c r="B52" s="10"/>
      <c r="C52" s="11">
        <v>-4.84</v>
      </c>
      <c r="D52" s="5" t="s">
        <v>66</v>
      </c>
      <c r="E52" s="12">
        <f t="shared" si="0"/>
        <v>8118.38</v>
      </c>
      <c r="F52" s="17" t="s">
        <v>19</v>
      </c>
      <c r="G52" s="11" t="s">
        <v>29</v>
      </c>
      <c r="H52" s="11"/>
    </row>
    <row r="53" spans="1:8" x14ac:dyDescent="0.35">
      <c r="A53" s="10">
        <v>43892.458333333336</v>
      </c>
      <c r="B53" s="10"/>
      <c r="C53" s="11">
        <v>30</v>
      </c>
      <c r="D53" s="5" t="s">
        <v>26</v>
      </c>
      <c r="E53" s="12">
        <f t="shared" si="0"/>
        <v>8148.38</v>
      </c>
      <c r="F53" s="16" t="s">
        <v>15</v>
      </c>
      <c r="G53" s="11" t="s">
        <v>27</v>
      </c>
      <c r="H53" s="11" t="s">
        <v>28</v>
      </c>
    </row>
    <row r="54" spans="1:8" x14ac:dyDescent="0.35">
      <c r="A54" s="10">
        <v>43917</v>
      </c>
      <c r="B54" s="10"/>
      <c r="C54" s="11">
        <v>100</v>
      </c>
      <c r="D54" s="5" t="s">
        <v>67</v>
      </c>
      <c r="E54" s="12">
        <f t="shared" si="0"/>
        <v>8248.380000000001</v>
      </c>
      <c r="F54" s="16" t="s">
        <v>15</v>
      </c>
      <c r="G54" s="11" t="s">
        <v>68</v>
      </c>
      <c r="H54" s="11" t="s">
        <v>69</v>
      </c>
    </row>
    <row r="55" spans="1:8" x14ac:dyDescent="0.35">
      <c r="A55" s="10">
        <v>43923.5</v>
      </c>
      <c r="B55" s="10"/>
      <c r="C55" s="11">
        <v>30</v>
      </c>
      <c r="D55" s="5" t="s">
        <v>26</v>
      </c>
      <c r="E55" s="12">
        <f t="shared" si="0"/>
        <v>8278.380000000001</v>
      </c>
      <c r="F55" s="16" t="s">
        <v>15</v>
      </c>
      <c r="G55" s="11" t="s">
        <v>27</v>
      </c>
      <c r="H55" s="11" t="s">
        <v>69</v>
      </c>
    </row>
    <row r="56" spans="1:8" x14ac:dyDescent="0.35">
      <c r="A56" s="10">
        <v>43944.5</v>
      </c>
      <c r="B56" s="10"/>
      <c r="C56" s="11">
        <v>20</v>
      </c>
      <c r="D56" s="5" t="s">
        <v>70</v>
      </c>
      <c r="E56" s="12">
        <f t="shared" si="0"/>
        <v>8298.380000000001</v>
      </c>
      <c r="F56" s="16" t="s">
        <v>15</v>
      </c>
      <c r="G56" s="24" t="s">
        <v>71</v>
      </c>
      <c r="H56" s="11" t="s">
        <v>27</v>
      </c>
    </row>
    <row r="57" spans="1:8" x14ac:dyDescent="0.35">
      <c r="A57" s="10">
        <v>43945</v>
      </c>
      <c r="B57" s="10"/>
      <c r="C57" s="11">
        <v>13.33</v>
      </c>
      <c r="D57" s="5" t="s">
        <v>44</v>
      </c>
      <c r="E57" s="12">
        <f t="shared" si="0"/>
        <v>8311.7100000000009</v>
      </c>
      <c r="F57" s="21" t="s">
        <v>45</v>
      </c>
      <c r="G57" s="11"/>
      <c r="H57" s="11"/>
    </row>
    <row r="58" spans="1:8" x14ac:dyDescent="0.35">
      <c r="A58" s="10">
        <v>43945</v>
      </c>
      <c r="B58" s="10"/>
      <c r="C58" s="11">
        <v>33.33</v>
      </c>
      <c r="D58" s="5" t="s">
        <v>46</v>
      </c>
      <c r="E58" s="12">
        <f t="shared" si="0"/>
        <v>8345.0400000000009</v>
      </c>
      <c r="F58" s="21" t="s">
        <v>45</v>
      </c>
      <c r="G58" s="11"/>
      <c r="H58" s="11"/>
    </row>
    <row r="59" spans="1:8" x14ac:dyDescent="0.35">
      <c r="A59" s="10">
        <v>43945</v>
      </c>
      <c r="B59" s="10"/>
      <c r="C59" s="11">
        <v>25</v>
      </c>
      <c r="D59" s="5" t="s">
        <v>72</v>
      </c>
      <c r="E59" s="12">
        <f t="shared" si="0"/>
        <v>8370.0400000000009</v>
      </c>
      <c r="F59" s="21" t="s">
        <v>45</v>
      </c>
      <c r="G59" s="11"/>
      <c r="H59" s="11"/>
    </row>
    <row r="60" spans="1:8" x14ac:dyDescent="0.35">
      <c r="A60" s="10">
        <v>43945</v>
      </c>
      <c r="B60" s="10"/>
      <c r="C60" s="11">
        <v>50</v>
      </c>
      <c r="D60" s="5" t="s">
        <v>73</v>
      </c>
      <c r="E60" s="12">
        <f t="shared" si="0"/>
        <v>8420.0400000000009</v>
      </c>
      <c r="F60" s="21" t="s">
        <v>45</v>
      </c>
      <c r="G60" s="11"/>
      <c r="H60" s="11"/>
    </row>
    <row r="61" spans="1:8" x14ac:dyDescent="0.35">
      <c r="A61" s="10">
        <v>43945</v>
      </c>
      <c r="B61" s="10"/>
      <c r="C61" s="11">
        <v>30</v>
      </c>
      <c r="D61" s="5" t="s">
        <v>74</v>
      </c>
      <c r="E61" s="12">
        <f t="shared" si="0"/>
        <v>8450.0400000000009</v>
      </c>
      <c r="F61" s="21" t="s">
        <v>45</v>
      </c>
      <c r="G61" s="11"/>
      <c r="H61" s="11"/>
    </row>
    <row r="62" spans="1:8" x14ac:dyDescent="0.35">
      <c r="A62" s="10">
        <v>43945</v>
      </c>
      <c r="B62" s="10"/>
      <c r="C62" s="11">
        <v>20</v>
      </c>
      <c r="D62" s="5" t="s">
        <v>75</v>
      </c>
      <c r="E62" s="12">
        <f t="shared" si="0"/>
        <v>8470.0400000000009</v>
      </c>
      <c r="F62" s="21" t="s">
        <v>45</v>
      </c>
      <c r="G62" s="11"/>
      <c r="H62" s="11"/>
    </row>
    <row r="63" spans="1:8" x14ac:dyDescent="0.35">
      <c r="A63" s="10">
        <v>43945</v>
      </c>
      <c r="B63" s="10"/>
      <c r="C63" s="11">
        <v>-3.63</v>
      </c>
      <c r="D63" s="5" t="s">
        <v>66</v>
      </c>
      <c r="E63" s="12">
        <f t="shared" si="0"/>
        <v>8466.4100000000017</v>
      </c>
      <c r="F63" s="17" t="s">
        <v>19</v>
      </c>
      <c r="G63" s="11" t="s">
        <v>29</v>
      </c>
      <c r="H63" s="11"/>
    </row>
    <row r="64" spans="1:8" x14ac:dyDescent="0.35">
      <c r="A64" s="10">
        <v>43955.5</v>
      </c>
      <c r="B64" s="10"/>
      <c r="C64" s="11">
        <v>30</v>
      </c>
      <c r="D64" s="5" t="s">
        <v>26</v>
      </c>
      <c r="E64" s="12">
        <f t="shared" si="0"/>
        <v>8496.4100000000017</v>
      </c>
      <c r="F64" s="16" t="s">
        <v>15</v>
      </c>
      <c r="G64" s="11" t="s">
        <v>27</v>
      </c>
      <c r="H64" s="11" t="s">
        <v>28</v>
      </c>
    </row>
    <row r="65" spans="1:8" x14ac:dyDescent="0.35">
      <c r="A65" s="10">
        <v>43955</v>
      </c>
      <c r="B65" s="10"/>
      <c r="C65" s="11">
        <v>40</v>
      </c>
      <c r="D65" s="5" t="s">
        <v>49</v>
      </c>
      <c r="E65" s="12">
        <f t="shared" si="0"/>
        <v>8536.4100000000017</v>
      </c>
      <c r="F65" s="16" t="s">
        <v>15</v>
      </c>
      <c r="G65" s="11" t="s">
        <v>27</v>
      </c>
      <c r="H65" s="11" t="s">
        <v>69</v>
      </c>
    </row>
    <row r="66" spans="1:8" x14ac:dyDescent="0.35">
      <c r="A66" s="10">
        <v>43956</v>
      </c>
      <c r="B66" s="10"/>
      <c r="C66" s="11">
        <v>30</v>
      </c>
      <c r="D66" s="5" t="s">
        <v>76</v>
      </c>
      <c r="E66" s="12">
        <f t="shared" si="0"/>
        <v>8566.4100000000017</v>
      </c>
      <c r="F66" s="16" t="s">
        <v>15</v>
      </c>
      <c r="G66" s="11" t="s">
        <v>27</v>
      </c>
      <c r="H66" s="11" t="s">
        <v>69</v>
      </c>
    </row>
    <row r="67" spans="1:8" x14ac:dyDescent="0.35">
      <c r="A67" s="10">
        <v>43976</v>
      </c>
      <c r="B67" s="10"/>
      <c r="C67" s="11">
        <v>30</v>
      </c>
      <c r="D67" s="5" t="s">
        <v>77</v>
      </c>
      <c r="E67" s="12">
        <f t="shared" si="0"/>
        <v>8596.4100000000017</v>
      </c>
      <c r="F67" s="21" t="s">
        <v>45</v>
      </c>
      <c r="G67" s="11"/>
      <c r="H67" s="11"/>
    </row>
    <row r="68" spans="1:8" x14ac:dyDescent="0.35">
      <c r="A68" s="10">
        <v>43976</v>
      </c>
      <c r="B68" s="10"/>
      <c r="C68" s="11">
        <v>20</v>
      </c>
      <c r="D68" s="5" t="s">
        <v>78</v>
      </c>
      <c r="E68" s="12">
        <f t="shared" si="0"/>
        <v>8616.4100000000017</v>
      </c>
      <c r="F68" s="21" t="s">
        <v>45</v>
      </c>
      <c r="G68" s="11"/>
      <c r="H68" s="11"/>
    </row>
    <row r="69" spans="1:8" x14ac:dyDescent="0.35">
      <c r="A69" s="10">
        <v>43976</v>
      </c>
      <c r="B69" s="10"/>
      <c r="C69" s="11">
        <v>20</v>
      </c>
      <c r="D69" s="5" t="s">
        <v>79</v>
      </c>
      <c r="E69" s="12">
        <f t="shared" si="0"/>
        <v>8636.4100000000017</v>
      </c>
      <c r="F69" s="21" t="s">
        <v>45</v>
      </c>
      <c r="G69" s="11"/>
      <c r="H69" s="11"/>
    </row>
    <row r="70" spans="1:8" x14ac:dyDescent="0.35">
      <c r="A70" s="10">
        <v>43976</v>
      </c>
      <c r="B70" s="10"/>
      <c r="C70" s="11">
        <v>13.33</v>
      </c>
      <c r="D70" s="5" t="s">
        <v>58</v>
      </c>
      <c r="E70" s="12">
        <f t="shared" si="0"/>
        <v>8649.7400000000016</v>
      </c>
      <c r="F70" s="21" t="s">
        <v>45</v>
      </c>
      <c r="G70" s="11"/>
      <c r="H70" s="11"/>
    </row>
    <row r="71" spans="1:8" x14ac:dyDescent="0.35">
      <c r="A71" s="10">
        <v>43976</v>
      </c>
      <c r="B71" s="10"/>
      <c r="C71" s="11">
        <v>30</v>
      </c>
      <c r="D71" s="5" t="s">
        <v>60</v>
      </c>
      <c r="E71" s="12">
        <f t="shared" si="0"/>
        <v>8679.7400000000016</v>
      </c>
      <c r="F71" s="21" t="s">
        <v>45</v>
      </c>
      <c r="G71" s="11"/>
      <c r="H71" s="11"/>
    </row>
    <row r="72" spans="1:8" x14ac:dyDescent="0.35">
      <c r="A72" s="10">
        <v>43976</v>
      </c>
      <c r="B72" s="10"/>
      <c r="C72" s="11">
        <v>-3.03</v>
      </c>
      <c r="D72" s="5" t="s">
        <v>66</v>
      </c>
      <c r="E72" s="12">
        <f t="shared" si="0"/>
        <v>8676.7100000000009</v>
      </c>
      <c r="F72" s="17" t="s">
        <v>19</v>
      </c>
      <c r="G72" s="11" t="s">
        <v>29</v>
      </c>
      <c r="H72" s="11"/>
    </row>
    <row r="73" spans="1:8" x14ac:dyDescent="0.35">
      <c r="A73" s="10">
        <v>43984.5</v>
      </c>
      <c r="B73" s="10"/>
      <c r="C73" s="11">
        <v>30</v>
      </c>
      <c r="D73" s="5" t="s">
        <v>26</v>
      </c>
      <c r="E73" s="12">
        <f t="shared" si="0"/>
        <v>8706.7100000000009</v>
      </c>
      <c r="F73" s="16" t="s">
        <v>15</v>
      </c>
      <c r="G73" s="11" t="s">
        <v>27</v>
      </c>
      <c r="H73" s="11" t="s">
        <v>28</v>
      </c>
    </row>
    <row r="74" spans="1:8" x14ac:dyDescent="0.35">
      <c r="A74" s="10">
        <v>43996.5</v>
      </c>
      <c r="B74" s="10"/>
      <c r="C74" s="11">
        <v>-241</v>
      </c>
      <c r="D74" s="5" t="s">
        <v>80</v>
      </c>
      <c r="E74" s="12">
        <f t="shared" si="0"/>
        <v>8465.7100000000009</v>
      </c>
      <c r="F74" s="20" t="s">
        <v>21</v>
      </c>
      <c r="G74" s="15" t="s">
        <v>41</v>
      </c>
      <c r="H74" s="11"/>
    </row>
    <row r="75" spans="1:8" x14ac:dyDescent="0.35">
      <c r="A75" s="10">
        <v>43997.5</v>
      </c>
      <c r="B75" s="10"/>
      <c r="C75" s="11">
        <v>-74</v>
      </c>
      <c r="D75" s="5" t="s">
        <v>29</v>
      </c>
      <c r="E75" s="12">
        <f t="shared" si="0"/>
        <v>8391.7100000000009</v>
      </c>
      <c r="F75" s="17" t="s">
        <v>19</v>
      </c>
      <c r="G75" s="11" t="s">
        <v>29</v>
      </c>
      <c r="H75" s="11"/>
    </row>
    <row r="76" spans="1:8" x14ac:dyDescent="0.35">
      <c r="A76" s="10">
        <v>44005.5</v>
      </c>
      <c r="B76" s="10"/>
      <c r="C76" s="11">
        <v>320</v>
      </c>
      <c r="D76" s="5" t="s">
        <v>81</v>
      </c>
      <c r="E76" s="12">
        <f t="shared" si="0"/>
        <v>8711.7100000000009</v>
      </c>
      <c r="F76" s="13" t="s">
        <v>10</v>
      </c>
      <c r="G76" s="14" t="s">
        <v>11</v>
      </c>
      <c r="H76" s="11"/>
    </row>
    <row r="77" spans="1:8" x14ac:dyDescent="0.35">
      <c r="A77" s="10">
        <v>44006</v>
      </c>
      <c r="B77" s="10"/>
      <c r="C77" s="11">
        <v>150</v>
      </c>
      <c r="D77" s="5" t="s">
        <v>82</v>
      </c>
      <c r="E77" s="12">
        <f t="shared" si="0"/>
        <v>8861.7100000000009</v>
      </c>
      <c r="F77" s="21" t="s">
        <v>45</v>
      </c>
      <c r="G77" s="11"/>
      <c r="H77" s="11"/>
    </row>
    <row r="78" spans="1:8" x14ac:dyDescent="0.35">
      <c r="A78" s="10">
        <v>44006</v>
      </c>
      <c r="B78" s="10"/>
      <c r="C78" s="11">
        <v>50</v>
      </c>
      <c r="D78" s="5" t="s">
        <v>83</v>
      </c>
      <c r="E78" s="12">
        <f t="shared" si="0"/>
        <v>8911.7100000000009</v>
      </c>
      <c r="F78" s="21" t="s">
        <v>45</v>
      </c>
      <c r="G78" s="11"/>
      <c r="H78" s="11"/>
    </row>
    <row r="79" spans="1:8" x14ac:dyDescent="0.35">
      <c r="A79" s="10">
        <v>44006</v>
      </c>
      <c r="B79" s="10"/>
      <c r="C79" s="11">
        <v>-1.21</v>
      </c>
      <c r="D79" s="5" t="s">
        <v>66</v>
      </c>
      <c r="E79" s="12">
        <f>E78+C79</f>
        <v>8910.5000000000018</v>
      </c>
      <c r="F79" s="17" t="s">
        <v>19</v>
      </c>
      <c r="G79" s="11" t="s">
        <v>29</v>
      </c>
      <c r="H79" s="11"/>
    </row>
    <row r="80" spans="1:8" x14ac:dyDescent="0.35">
      <c r="A80" s="10">
        <v>44014.5</v>
      </c>
      <c r="B80" s="10"/>
      <c r="C80" s="11">
        <v>30</v>
      </c>
      <c r="D80" s="5" t="s">
        <v>26</v>
      </c>
      <c r="E80" s="12">
        <v>8950.5</v>
      </c>
      <c r="F80" s="16" t="s">
        <v>15</v>
      </c>
      <c r="G80" s="11" t="s">
        <v>27</v>
      </c>
      <c r="H80" s="11" t="s">
        <v>28</v>
      </c>
    </row>
    <row r="81" spans="1:8" x14ac:dyDescent="0.35">
      <c r="A81" s="10">
        <v>44027</v>
      </c>
      <c r="B81" s="10"/>
      <c r="C81" s="11">
        <v>1000</v>
      </c>
      <c r="D81" s="5" t="s">
        <v>84</v>
      </c>
      <c r="E81" s="12">
        <f>E80+C81</f>
        <v>9950.5</v>
      </c>
      <c r="F81" s="13" t="s">
        <v>10</v>
      </c>
      <c r="G81" s="14" t="s">
        <v>11</v>
      </c>
      <c r="H81" s="11"/>
    </row>
    <row r="82" spans="1:8" x14ac:dyDescent="0.35">
      <c r="A82" s="10">
        <v>44032</v>
      </c>
      <c r="B82" s="10"/>
      <c r="C82" s="11">
        <v>13.33</v>
      </c>
      <c r="D82" s="5" t="s">
        <v>44</v>
      </c>
      <c r="E82" s="12">
        <f>E81+C82</f>
        <v>9963.83</v>
      </c>
      <c r="F82" s="21" t="s">
        <v>45</v>
      </c>
      <c r="G82" s="11"/>
      <c r="H82" s="11"/>
    </row>
    <row r="83" spans="1:8" x14ac:dyDescent="0.35">
      <c r="A83" s="10">
        <v>44032</v>
      </c>
      <c r="B83" s="10"/>
      <c r="C83" s="11">
        <v>33.33</v>
      </c>
      <c r="D83" s="5" t="s">
        <v>46</v>
      </c>
      <c r="E83" s="12">
        <f>E82+C83</f>
        <v>9997.16</v>
      </c>
      <c r="F83" s="21" t="s">
        <v>45</v>
      </c>
      <c r="G83" s="11"/>
      <c r="H83" s="11"/>
    </row>
    <row r="84" spans="1:8" x14ac:dyDescent="0.35">
      <c r="A84" s="10">
        <v>44032</v>
      </c>
      <c r="B84" s="10"/>
      <c r="C84" s="11">
        <v>-1.21</v>
      </c>
      <c r="D84" s="5" t="s">
        <v>66</v>
      </c>
      <c r="E84" s="12">
        <f>E83+C84</f>
        <v>9995.9500000000007</v>
      </c>
      <c r="F84" s="17" t="s">
        <v>19</v>
      </c>
      <c r="G84" s="11" t="s">
        <v>29</v>
      </c>
      <c r="H84" s="11"/>
    </row>
    <row r="85" spans="1:8" x14ac:dyDescent="0.35">
      <c r="A85" s="10">
        <v>44043</v>
      </c>
      <c r="B85" s="10"/>
      <c r="C85" s="11">
        <v>40</v>
      </c>
      <c r="D85" s="5" t="s">
        <v>49</v>
      </c>
      <c r="E85" s="12">
        <f>E84+C85</f>
        <v>10035.950000000001</v>
      </c>
      <c r="F85" s="16" t="s">
        <v>15</v>
      </c>
      <c r="G85" s="11" t="s">
        <v>27</v>
      </c>
      <c r="H85" s="11" t="s">
        <v>69</v>
      </c>
    </row>
    <row r="86" spans="1:8" x14ac:dyDescent="0.35">
      <c r="A86" s="10">
        <v>44046.5</v>
      </c>
      <c r="B86" s="10"/>
      <c r="C86" s="11">
        <v>30</v>
      </c>
      <c r="D86" s="5" t="s">
        <v>26</v>
      </c>
      <c r="E86" s="12">
        <f>E85+C86</f>
        <v>10065.950000000001</v>
      </c>
      <c r="F86" s="16" t="s">
        <v>15</v>
      </c>
      <c r="G86" s="11" t="s">
        <v>27</v>
      </c>
      <c r="H86" s="11" t="s">
        <v>28</v>
      </c>
    </row>
    <row r="87" spans="1:8" x14ac:dyDescent="0.35">
      <c r="A87" s="10">
        <v>44047</v>
      </c>
      <c r="B87" s="10"/>
      <c r="C87" s="11">
        <v>200</v>
      </c>
      <c r="D87" s="5" t="s">
        <v>85</v>
      </c>
      <c r="E87" s="12">
        <f>E86+C87</f>
        <v>10265.950000000001</v>
      </c>
      <c r="F87" s="13" t="s">
        <v>10</v>
      </c>
      <c r="G87" s="23" t="s">
        <v>56</v>
      </c>
      <c r="H87" s="11"/>
    </row>
    <row r="88" spans="1:8" x14ac:dyDescent="0.35">
      <c r="A88" s="10">
        <v>44061</v>
      </c>
      <c r="B88" s="10"/>
      <c r="C88" s="11">
        <v>13.33</v>
      </c>
      <c r="D88" s="5" t="s">
        <v>58</v>
      </c>
      <c r="E88" s="12">
        <f>E87+C88</f>
        <v>10279.280000000001</v>
      </c>
      <c r="F88" s="21" t="s">
        <v>45</v>
      </c>
      <c r="G88" s="11"/>
      <c r="H88" s="11"/>
    </row>
    <row r="89" spans="1:8" x14ac:dyDescent="0.35">
      <c r="A89" s="10">
        <v>44061</v>
      </c>
      <c r="B89" s="10"/>
      <c r="C89" s="11">
        <v>50</v>
      </c>
      <c r="D89" s="5" t="s">
        <v>59</v>
      </c>
      <c r="E89" s="12">
        <f>E88+C89</f>
        <v>10329.280000000001</v>
      </c>
      <c r="F89" s="21" t="s">
        <v>45</v>
      </c>
      <c r="G89" s="11"/>
      <c r="H89" s="11"/>
    </row>
    <row r="90" spans="1:8" x14ac:dyDescent="0.35">
      <c r="A90" s="10">
        <v>44061</v>
      </c>
      <c r="B90" s="10"/>
      <c r="C90" s="11">
        <v>30</v>
      </c>
      <c r="D90" s="5" t="s">
        <v>60</v>
      </c>
      <c r="E90" s="12">
        <f>E89+C90</f>
        <v>10359.280000000001</v>
      </c>
      <c r="F90" s="21" t="s">
        <v>45</v>
      </c>
      <c r="G90" s="11"/>
      <c r="H90" s="11"/>
    </row>
    <row r="91" spans="1:8" x14ac:dyDescent="0.35">
      <c r="A91" s="10">
        <v>44061</v>
      </c>
      <c r="B91" s="10"/>
      <c r="C91" s="11">
        <v>20</v>
      </c>
      <c r="D91" s="5" t="s">
        <v>65</v>
      </c>
      <c r="E91" s="12">
        <f>E90+C91</f>
        <v>10379.280000000001</v>
      </c>
      <c r="F91" s="21" t="s">
        <v>45</v>
      </c>
      <c r="G91" s="11"/>
      <c r="H91" s="11"/>
    </row>
    <row r="92" spans="1:8" x14ac:dyDescent="0.35">
      <c r="A92" s="10">
        <v>44061</v>
      </c>
      <c r="B92" s="10"/>
      <c r="C92" s="11">
        <v>100</v>
      </c>
      <c r="D92" s="5" t="s">
        <v>86</v>
      </c>
      <c r="E92" s="12">
        <f>E91+C92</f>
        <v>10479.280000000001</v>
      </c>
      <c r="F92" s="21" t="s">
        <v>45</v>
      </c>
      <c r="G92" s="11"/>
      <c r="H92" s="11"/>
    </row>
    <row r="93" spans="1:8" x14ac:dyDescent="0.35">
      <c r="A93" s="10">
        <v>44061</v>
      </c>
      <c r="B93" s="10"/>
      <c r="C93" s="11">
        <v>-3.03</v>
      </c>
      <c r="D93" s="5" t="s">
        <v>66</v>
      </c>
      <c r="E93" s="12">
        <f>E92+C93</f>
        <v>10476.25</v>
      </c>
      <c r="F93" s="17" t="s">
        <v>19</v>
      </c>
      <c r="G93" s="11" t="s">
        <v>29</v>
      </c>
      <c r="H93" s="11"/>
    </row>
    <row r="94" spans="1:8" x14ac:dyDescent="0.35">
      <c r="A94" s="10">
        <v>44068</v>
      </c>
      <c r="B94" s="10"/>
      <c r="C94" s="11">
        <v>20</v>
      </c>
      <c r="D94" s="5" t="s">
        <v>87</v>
      </c>
      <c r="E94" s="12">
        <f>E93+C94</f>
        <v>10496.25</v>
      </c>
      <c r="F94" s="16" t="s">
        <v>15</v>
      </c>
      <c r="G94" s="11" t="s">
        <v>27</v>
      </c>
      <c r="H94" s="11" t="s">
        <v>69</v>
      </c>
    </row>
    <row r="95" spans="1:8" x14ac:dyDescent="0.35">
      <c r="A95" s="10">
        <v>44076.5</v>
      </c>
      <c r="B95" s="10"/>
      <c r="C95" s="11">
        <v>30</v>
      </c>
      <c r="D95" s="5" t="s">
        <v>26</v>
      </c>
      <c r="E95" s="12">
        <f>E94+C95</f>
        <v>10526.25</v>
      </c>
      <c r="F95" s="16" t="s">
        <v>15</v>
      </c>
      <c r="G95" s="11" t="s">
        <v>27</v>
      </c>
      <c r="H95" s="11" t="s">
        <v>28</v>
      </c>
    </row>
    <row r="96" spans="1:8" x14ac:dyDescent="0.35">
      <c r="A96" s="10">
        <v>44081.5</v>
      </c>
      <c r="B96" s="11"/>
      <c r="C96" s="11">
        <v>-155.13</v>
      </c>
      <c r="D96" s="5" t="s">
        <v>88</v>
      </c>
      <c r="E96" s="12">
        <f>E95+SUM(C96:C96)</f>
        <v>10371.120000000001</v>
      </c>
      <c r="F96" s="17" t="s">
        <v>19</v>
      </c>
      <c r="G96" s="11"/>
      <c r="H96" s="11"/>
    </row>
    <row r="97" spans="1:8" x14ac:dyDescent="0.35">
      <c r="A97" s="10">
        <v>44083.5</v>
      </c>
      <c r="B97" s="11"/>
      <c r="C97" s="11">
        <v>-1</v>
      </c>
      <c r="D97" s="5" t="s">
        <v>89</v>
      </c>
      <c r="E97" s="12">
        <f>E96+SUM(C97:C97)</f>
        <v>10370.120000000001</v>
      </c>
      <c r="F97" s="17" t="s">
        <v>19</v>
      </c>
      <c r="G97" s="11"/>
      <c r="H97" s="11"/>
    </row>
    <row r="98" spans="1:8" x14ac:dyDescent="0.35">
      <c r="A98" s="10">
        <v>44083.5</v>
      </c>
      <c r="B98" s="11"/>
      <c r="C98" s="11">
        <v>-1</v>
      </c>
      <c r="D98" s="5" t="s">
        <v>89</v>
      </c>
      <c r="E98" s="12">
        <f>E97+SUM(C98:C98)</f>
        <v>10369.120000000001</v>
      </c>
      <c r="F98" s="17" t="s">
        <v>19</v>
      </c>
      <c r="G98" s="11"/>
      <c r="H98" s="11"/>
    </row>
    <row r="99" spans="1:8" x14ac:dyDescent="0.35">
      <c r="A99" s="10">
        <v>44083</v>
      </c>
      <c r="B99" s="11"/>
      <c r="C99" s="11">
        <v>65.16</v>
      </c>
      <c r="D99" s="5" t="s">
        <v>90</v>
      </c>
      <c r="E99" s="12">
        <f>E98+SUM(C99:C99)</f>
        <v>10434.280000000001</v>
      </c>
      <c r="F99" s="13" t="s">
        <v>10</v>
      </c>
      <c r="G99" s="18" t="s">
        <v>32</v>
      </c>
      <c r="H99" s="11"/>
    </row>
    <row r="100" spans="1:8" x14ac:dyDescent="0.35">
      <c r="A100" s="10">
        <v>44084.5</v>
      </c>
      <c r="B100" s="11"/>
      <c r="C100" s="11">
        <v>-2.4</v>
      </c>
      <c r="D100" s="5" t="s">
        <v>91</v>
      </c>
      <c r="E100" s="12">
        <f>E99+SUM(C100:C100)</f>
        <v>10431.880000000001</v>
      </c>
      <c r="F100" s="13" t="s">
        <v>10</v>
      </c>
      <c r="G100" s="14" t="s">
        <v>11</v>
      </c>
      <c r="H100" s="11"/>
    </row>
    <row r="101" spans="1:8" x14ac:dyDescent="0.35">
      <c r="A101" s="10">
        <v>44095.5</v>
      </c>
      <c r="B101" s="11"/>
      <c r="C101" s="11">
        <v>-30.06</v>
      </c>
      <c r="D101" s="5" t="s">
        <v>88</v>
      </c>
      <c r="E101" s="12">
        <f>E100+SUM(C101:C101)</f>
        <v>10401.820000000002</v>
      </c>
      <c r="F101" s="17" t="s">
        <v>19</v>
      </c>
      <c r="G101" s="11"/>
      <c r="H101" s="11"/>
    </row>
    <row r="102" spans="1:8" x14ac:dyDescent="0.35">
      <c r="A102" s="10">
        <v>44097</v>
      </c>
      <c r="B102" s="11">
        <v>77</v>
      </c>
      <c r="C102" s="11">
        <v>-10</v>
      </c>
      <c r="D102" s="5" t="s">
        <v>92</v>
      </c>
      <c r="E102" s="12">
        <f>E101+SUM(C102:C102)</f>
        <v>10391.820000000002</v>
      </c>
      <c r="F102" s="17" t="s">
        <v>19</v>
      </c>
      <c r="G102" s="11"/>
      <c r="H102" s="11"/>
    </row>
    <row r="103" spans="1:8" x14ac:dyDescent="0.35">
      <c r="A103" s="10">
        <v>44098</v>
      </c>
      <c r="B103" s="11"/>
      <c r="C103" s="11">
        <v>100</v>
      </c>
      <c r="D103" s="5" t="s">
        <v>62</v>
      </c>
      <c r="E103" s="12">
        <f>E102+SUM(C103:C103)</f>
        <v>10491.820000000002</v>
      </c>
      <c r="F103" s="21" t="s">
        <v>45</v>
      </c>
      <c r="G103" s="11"/>
      <c r="H103" s="11"/>
    </row>
    <row r="104" spans="1:8" x14ac:dyDescent="0.35">
      <c r="A104" s="10">
        <v>44098</v>
      </c>
      <c r="B104" s="11"/>
      <c r="C104" s="11">
        <v>-0.61</v>
      </c>
      <c r="D104" s="5" t="s">
        <v>29</v>
      </c>
      <c r="E104" s="12">
        <f>E103+SUM(C104:C104)</f>
        <v>10491.210000000001</v>
      </c>
      <c r="F104" s="17" t="s">
        <v>19</v>
      </c>
      <c r="G104" s="11"/>
      <c r="H104" s="11"/>
    </row>
    <row r="105" spans="1:8" x14ac:dyDescent="0.35">
      <c r="A105" s="10">
        <v>44106.5</v>
      </c>
      <c r="B105" s="11"/>
      <c r="C105" s="11">
        <v>30</v>
      </c>
      <c r="D105" s="5" t="s">
        <v>26</v>
      </c>
      <c r="E105" s="12">
        <f>E104+SUM(C105:C105)</f>
        <v>10521.210000000001</v>
      </c>
      <c r="F105" s="16" t="s">
        <v>15</v>
      </c>
      <c r="G105" s="11" t="s">
        <v>27</v>
      </c>
      <c r="H105" s="11" t="s">
        <v>28</v>
      </c>
    </row>
    <row r="106" spans="1:8" x14ac:dyDescent="0.35">
      <c r="A106" s="10">
        <v>44131</v>
      </c>
      <c r="B106" s="11"/>
      <c r="C106" s="11">
        <v>100</v>
      </c>
      <c r="D106" s="5" t="s">
        <v>93</v>
      </c>
      <c r="E106" s="12">
        <f>E105+SUM(C106:C106)</f>
        <v>10621.210000000001</v>
      </c>
      <c r="F106" s="21" t="s">
        <v>45</v>
      </c>
      <c r="G106" s="11"/>
      <c r="H106" s="11"/>
    </row>
    <row r="107" spans="1:8" x14ac:dyDescent="0.35">
      <c r="A107" s="10">
        <v>44131</v>
      </c>
      <c r="B107" s="11"/>
      <c r="C107" s="11">
        <v>100</v>
      </c>
      <c r="D107" s="5" t="s">
        <v>94</v>
      </c>
      <c r="E107" s="12">
        <f>E106+SUM(C107:C107)</f>
        <v>10721.210000000001</v>
      </c>
      <c r="F107" s="21" t="s">
        <v>45</v>
      </c>
      <c r="G107" s="11"/>
      <c r="H107" s="11"/>
    </row>
    <row r="108" spans="1:8" x14ac:dyDescent="0.35">
      <c r="A108" s="10">
        <v>44131</v>
      </c>
      <c r="B108" s="11"/>
      <c r="C108" s="11">
        <v>40</v>
      </c>
      <c r="D108" s="5" t="s">
        <v>95</v>
      </c>
      <c r="E108" s="12">
        <f>E107+SUM(C108:C108)</f>
        <v>10761.210000000001</v>
      </c>
      <c r="F108" s="21" t="s">
        <v>45</v>
      </c>
      <c r="G108" s="11"/>
      <c r="H108" s="11"/>
    </row>
    <row r="109" spans="1:8" x14ac:dyDescent="0.35">
      <c r="A109" s="10">
        <v>44131</v>
      </c>
      <c r="B109" s="11"/>
      <c r="C109" s="11">
        <v>40</v>
      </c>
      <c r="D109" s="5" t="s">
        <v>96</v>
      </c>
      <c r="E109" s="12">
        <f>E108+SUM(C109:C109)</f>
        <v>10801.210000000001</v>
      </c>
      <c r="F109" s="21" t="s">
        <v>45</v>
      </c>
      <c r="G109" s="11"/>
      <c r="H109" s="11"/>
    </row>
    <row r="110" spans="1:8" x14ac:dyDescent="0.35">
      <c r="A110" s="10">
        <v>44131</v>
      </c>
      <c r="B110" s="11"/>
      <c r="C110" s="11">
        <v>100</v>
      </c>
      <c r="D110" s="5" t="s">
        <v>97</v>
      </c>
      <c r="E110" s="12">
        <f>E109+SUM(C110:C110)</f>
        <v>10901.210000000001</v>
      </c>
      <c r="F110" s="21" t="s">
        <v>45</v>
      </c>
      <c r="G110" s="11"/>
      <c r="H110" s="11"/>
    </row>
    <row r="111" spans="1:8" x14ac:dyDescent="0.35">
      <c r="A111" s="10">
        <v>44131</v>
      </c>
      <c r="B111" s="11"/>
      <c r="C111" s="11">
        <v>13.33</v>
      </c>
      <c r="D111" s="5" t="s">
        <v>44</v>
      </c>
      <c r="E111" s="12">
        <f>E110+SUM(C111:C111)</f>
        <v>10914.54</v>
      </c>
      <c r="F111" s="21" t="s">
        <v>45</v>
      </c>
      <c r="G111" s="11"/>
      <c r="H111" s="11"/>
    </row>
    <row r="112" spans="1:8" x14ac:dyDescent="0.35">
      <c r="A112" s="10">
        <v>44131</v>
      </c>
      <c r="B112" s="11"/>
      <c r="C112" s="11">
        <v>50</v>
      </c>
      <c r="D112" s="5" t="s">
        <v>98</v>
      </c>
      <c r="E112" s="12">
        <f>E111+SUM(C112:C112)</f>
        <v>10964.54</v>
      </c>
      <c r="F112" s="21" t="s">
        <v>45</v>
      </c>
      <c r="G112" s="11"/>
      <c r="H112" s="11"/>
    </row>
    <row r="113" spans="1:8" x14ac:dyDescent="0.35">
      <c r="A113" s="10">
        <v>44131</v>
      </c>
      <c r="B113" s="11"/>
      <c r="C113" s="11">
        <v>40</v>
      </c>
      <c r="D113" s="5" t="s">
        <v>99</v>
      </c>
      <c r="E113" s="12">
        <f>E112+SUM(C113:C113)</f>
        <v>11004.54</v>
      </c>
      <c r="F113" s="21" t="s">
        <v>45</v>
      </c>
      <c r="G113" s="11"/>
      <c r="H113" s="11"/>
    </row>
    <row r="114" spans="1:8" x14ac:dyDescent="0.35">
      <c r="A114" s="10">
        <v>44131</v>
      </c>
      <c r="B114" s="11"/>
      <c r="C114" s="11">
        <v>40</v>
      </c>
      <c r="D114" s="5" t="s">
        <v>100</v>
      </c>
      <c r="E114" s="12">
        <f>E113+SUM(C114:C114)</f>
        <v>11044.54</v>
      </c>
      <c r="F114" s="21" t="s">
        <v>45</v>
      </c>
      <c r="G114" s="11"/>
      <c r="H114" s="11"/>
    </row>
    <row r="115" spans="1:8" x14ac:dyDescent="0.35">
      <c r="A115" s="10">
        <v>44131</v>
      </c>
      <c r="B115" s="11"/>
      <c r="C115" s="11">
        <v>100</v>
      </c>
      <c r="D115" s="5" t="s">
        <v>101</v>
      </c>
      <c r="E115" s="12">
        <f>E114+SUM(C115:C115)</f>
        <v>11144.54</v>
      </c>
      <c r="F115" s="21" t="s">
        <v>45</v>
      </c>
      <c r="G115" s="11"/>
      <c r="H115" s="11"/>
    </row>
    <row r="116" spans="1:8" x14ac:dyDescent="0.35">
      <c r="A116" s="10">
        <v>44131</v>
      </c>
      <c r="B116" s="11"/>
      <c r="C116" s="11">
        <v>33.33</v>
      </c>
      <c r="D116" s="5" t="s">
        <v>46</v>
      </c>
      <c r="E116" s="12">
        <f>E115+SUM(C116:C116)</f>
        <v>11177.87</v>
      </c>
      <c r="F116" s="21" t="s">
        <v>45</v>
      </c>
      <c r="G116" s="11"/>
      <c r="H116" s="11"/>
    </row>
    <row r="117" spans="1:8" x14ac:dyDescent="0.35">
      <c r="A117" s="10">
        <v>44131</v>
      </c>
      <c r="B117" s="11"/>
      <c r="C117" s="11">
        <v>25</v>
      </c>
      <c r="D117" s="5" t="s">
        <v>72</v>
      </c>
      <c r="E117" s="12">
        <f>E116+SUM(C117:C117)</f>
        <v>11202.87</v>
      </c>
      <c r="F117" s="21" t="s">
        <v>45</v>
      </c>
      <c r="G117" s="11"/>
      <c r="H117" s="11"/>
    </row>
    <row r="118" spans="1:8" x14ac:dyDescent="0.35">
      <c r="A118" s="10">
        <v>44131</v>
      </c>
      <c r="B118" s="11"/>
      <c r="C118" s="11">
        <v>40</v>
      </c>
      <c r="D118" s="5" t="s">
        <v>102</v>
      </c>
      <c r="E118" s="12">
        <f>E117+SUM(C118:C118)</f>
        <v>11242.87</v>
      </c>
      <c r="F118" s="21" t="s">
        <v>45</v>
      </c>
      <c r="G118" s="11"/>
      <c r="H118" s="11"/>
    </row>
    <row r="119" spans="1:8" x14ac:dyDescent="0.35">
      <c r="A119" s="10">
        <v>44131</v>
      </c>
      <c r="B119" s="11"/>
      <c r="C119" s="11">
        <v>50</v>
      </c>
      <c r="D119" s="5" t="s">
        <v>73</v>
      </c>
      <c r="E119" s="12">
        <f>E118+SUM(C119:C119)</f>
        <v>11292.87</v>
      </c>
      <c r="F119" s="21" t="s">
        <v>45</v>
      </c>
      <c r="G119" s="11"/>
      <c r="H119" s="11"/>
    </row>
    <row r="120" spans="1:8" x14ac:dyDescent="0.35">
      <c r="A120" s="10">
        <v>44131</v>
      </c>
      <c r="B120" s="11"/>
      <c r="C120" s="11">
        <v>30</v>
      </c>
      <c r="D120" s="5" t="s">
        <v>74</v>
      </c>
      <c r="E120" s="12">
        <f>E119+SUM(C120:C120)</f>
        <v>11322.87</v>
      </c>
      <c r="F120" s="21" t="s">
        <v>45</v>
      </c>
      <c r="G120" s="11"/>
      <c r="H120" s="11"/>
    </row>
    <row r="121" spans="1:8" x14ac:dyDescent="0.35">
      <c r="A121" s="10">
        <v>44131</v>
      </c>
      <c r="B121" s="11"/>
      <c r="C121" s="11">
        <v>20</v>
      </c>
      <c r="D121" s="5" t="s">
        <v>75</v>
      </c>
      <c r="E121" s="12">
        <f>E120+SUM(C121:C121)</f>
        <v>11342.87</v>
      </c>
      <c r="F121" s="21" t="s">
        <v>45</v>
      </c>
      <c r="G121" s="11"/>
      <c r="H121" s="11"/>
    </row>
    <row r="122" spans="1:8" x14ac:dyDescent="0.35">
      <c r="A122" s="10">
        <v>44131</v>
      </c>
      <c r="B122" s="11"/>
      <c r="C122" s="11">
        <v>40</v>
      </c>
      <c r="D122" s="5" t="s">
        <v>103</v>
      </c>
      <c r="E122" s="12">
        <f>E121+SUM(C122:C122)</f>
        <v>11382.87</v>
      </c>
      <c r="F122" s="21" t="s">
        <v>45</v>
      </c>
      <c r="G122" s="11"/>
      <c r="H122" s="11"/>
    </row>
    <row r="123" spans="1:8" x14ac:dyDescent="0.35">
      <c r="A123" s="10">
        <v>44131</v>
      </c>
      <c r="B123" s="11"/>
      <c r="C123" s="11">
        <v>40</v>
      </c>
      <c r="D123" s="5" t="s">
        <v>104</v>
      </c>
      <c r="E123" s="12">
        <f>E122+SUM(C123:C123)</f>
        <v>11422.87</v>
      </c>
      <c r="F123" s="21" t="s">
        <v>45</v>
      </c>
      <c r="G123" s="11"/>
      <c r="H123" s="11"/>
    </row>
    <row r="124" spans="1:8" x14ac:dyDescent="0.35">
      <c r="A124" s="10">
        <v>44131</v>
      </c>
      <c r="B124" s="11"/>
      <c r="C124" s="11">
        <v>40</v>
      </c>
      <c r="D124" s="5" t="s">
        <v>105</v>
      </c>
      <c r="E124" s="12">
        <f>E123+SUM(C124:C124)</f>
        <v>11462.87</v>
      </c>
      <c r="F124" s="21" t="s">
        <v>45</v>
      </c>
      <c r="G124" s="11"/>
      <c r="H124" s="11"/>
    </row>
    <row r="125" spans="1:8" x14ac:dyDescent="0.35">
      <c r="A125" s="10">
        <v>44131</v>
      </c>
      <c r="B125" s="11"/>
      <c r="C125" s="11">
        <v>-11.5</v>
      </c>
      <c r="D125" s="5" t="s">
        <v>29</v>
      </c>
      <c r="E125" s="12">
        <f>E124+SUM(C125:C125)</f>
        <v>11451.37</v>
      </c>
      <c r="F125" s="17" t="s">
        <v>19</v>
      </c>
      <c r="G125" s="11"/>
      <c r="H125" s="11"/>
    </row>
    <row r="126" spans="1:8" x14ac:dyDescent="0.35">
      <c r="A126" s="10">
        <v>44137.458333333336</v>
      </c>
      <c r="B126" s="11"/>
      <c r="C126" s="11">
        <v>30</v>
      </c>
      <c r="D126" s="5" t="s">
        <v>26</v>
      </c>
      <c r="E126" s="12">
        <f>E125+SUM(C126:C126)</f>
        <v>11481.37</v>
      </c>
      <c r="F126" s="16" t="s">
        <v>15</v>
      </c>
      <c r="G126" s="11" t="s">
        <v>27</v>
      </c>
      <c r="H126" s="11" t="s">
        <v>28</v>
      </c>
    </row>
    <row r="127" spans="1:8" x14ac:dyDescent="0.35">
      <c r="A127" s="10">
        <v>44137</v>
      </c>
      <c r="B127" s="11"/>
      <c r="C127" s="11">
        <v>40</v>
      </c>
      <c r="D127" s="5" t="s">
        <v>49</v>
      </c>
      <c r="E127" s="12">
        <f>E126+SUM(C127:C127)</f>
        <v>11521.37</v>
      </c>
      <c r="F127" s="16" t="s">
        <v>15</v>
      </c>
      <c r="G127" s="11" t="s">
        <v>27</v>
      </c>
      <c r="H127" s="11" t="s">
        <v>69</v>
      </c>
    </row>
    <row r="128" spans="1:8" x14ac:dyDescent="0.35">
      <c r="A128" s="10">
        <v>44152</v>
      </c>
      <c r="B128" s="11"/>
      <c r="C128" s="11">
        <v>30</v>
      </c>
      <c r="D128" s="5" t="s">
        <v>77</v>
      </c>
      <c r="E128" s="12">
        <f>E127+SUM(C128:C128)</f>
        <v>11551.37</v>
      </c>
      <c r="F128" s="21" t="s">
        <v>45</v>
      </c>
      <c r="G128" s="11"/>
      <c r="H128" s="11"/>
    </row>
    <row r="129" spans="1:8" x14ac:dyDescent="0.35">
      <c r="A129" s="10">
        <v>44152</v>
      </c>
      <c r="B129" s="11"/>
      <c r="C129" s="11">
        <v>20</v>
      </c>
      <c r="D129" s="5" t="s">
        <v>78</v>
      </c>
      <c r="E129" s="12">
        <f>E128+SUM(C129:C129)</f>
        <v>11571.37</v>
      </c>
      <c r="F129" s="21" t="s">
        <v>45</v>
      </c>
      <c r="G129" s="11"/>
      <c r="H129" s="11"/>
    </row>
    <row r="130" spans="1:8" x14ac:dyDescent="0.35">
      <c r="A130" s="10">
        <v>44152</v>
      </c>
      <c r="B130" s="11"/>
      <c r="C130" s="11">
        <v>20</v>
      </c>
      <c r="D130" s="5" t="s">
        <v>79</v>
      </c>
      <c r="E130" s="12">
        <f>E129+SUM(C130:C130)</f>
        <v>11591.37</v>
      </c>
      <c r="F130" s="21" t="s">
        <v>45</v>
      </c>
      <c r="G130" s="11"/>
      <c r="H130" s="11"/>
    </row>
    <row r="131" spans="1:8" x14ac:dyDescent="0.35">
      <c r="A131" s="10">
        <v>44152</v>
      </c>
      <c r="B131" s="11"/>
      <c r="C131" s="11">
        <v>40</v>
      </c>
      <c r="D131" s="5" t="s">
        <v>106</v>
      </c>
      <c r="E131" s="12">
        <f>E130+SUM(C131:C131)</f>
        <v>11631.37</v>
      </c>
      <c r="F131" s="21" t="s">
        <v>45</v>
      </c>
      <c r="G131" s="11"/>
      <c r="H131" s="11"/>
    </row>
    <row r="132" spans="1:8" x14ac:dyDescent="0.35">
      <c r="A132" s="10">
        <v>44152</v>
      </c>
      <c r="B132" s="11"/>
      <c r="C132" s="11">
        <v>40</v>
      </c>
      <c r="D132" s="5" t="s">
        <v>107</v>
      </c>
      <c r="E132" s="12">
        <f>E131+SUM(C132:C132)</f>
        <v>11671.37</v>
      </c>
      <c r="F132" s="21" t="s">
        <v>45</v>
      </c>
      <c r="G132" s="11"/>
      <c r="H132" s="11"/>
    </row>
    <row r="133" spans="1:8" x14ac:dyDescent="0.35">
      <c r="A133" s="10">
        <v>44152</v>
      </c>
      <c r="B133" s="11"/>
      <c r="C133" s="11">
        <v>41</v>
      </c>
      <c r="D133" s="5" t="s">
        <v>108</v>
      </c>
      <c r="E133" s="12">
        <f>E132+SUM(C133:C133)</f>
        <v>11712.37</v>
      </c>
      <c r="F133" s="21" t="s">
        <v>45</v>
      </c>
      <c r="G133" s="11"/>
      <c r="H133" s="11"/>
    </row>
    <row r="134" spans="1:8" x14ac:dyDescent="0.35">
      <c r="A134" s="10">
        <v>44152</v>
      </c>
      <c r="B134" s="11"/>
      <c r="C134" s="11">
        <v>13.33</v>
      </c>
      <c r="D134" s="5" t="s">
        <v>58</v>
      </c>
      <c r="E134" s="12">
        <f>E133+SUM(C134:C134)</f>
        <v>11725.7</v>
      </c>
      <c r="F134" s="21" t="s">
        <v>45</v>
      </c>
      <c r="G134" s="11"/>
      <c r="H134" s="11"/>
    </row>
    <row r="135" spans="1:8" x14ac:dyDescent="0.35">
      <c r="A135" s="10">
        <v>44152</v>
      </c>
      <c r="B135" s="11"/>
      <c r="C135" s="11">
        <v>40</v>
      </c>
      <c r="D135" s="5" t="s">
        <v>109</v>
      </c>
      <c r="E135" s="12">
        <f>E134+SUM(C135:C135)</f>
        <v>11765.7</v>
      </c>
      <c r="F135" s="21" t="s">
        <v>45</v>
      </c>
      <c r="G135" s="11"/>
      <c r="H135" s="11"/>
    </row>
    <row r="136" spans="1:8" x14ac:dyDescent="0.35">
      <c r="A136" s="10">
        <v>44152</v>
      </c>
      <c r="B136" s="11"/>
      <c r="C136" s="11">
        <v>40</v>
      </c>
      <c r="D136" s="5" t="s">
        <v>110</v>
      </c>
      <c r="E136" s="12">
        <f>E135+SUM(C136:C136)</f>
        <v>11805.7</v>
      </c>
      <c r="F136" s="21" t="s">
        <v>45</v>
      </c>
      <c r="G136" s="11"/>
      <c r="H136" s="11"/>
    </row>
    <row r="137" spans="1:8" x14ac:dyDescent="0.35">
      <c r="A137" s="10">
        <v>44152</v>
      </c>
      <c r="B137" s="11"/>
      <c r="C137" s="11">
        <v>40</v>
      </c>
      <c r="D137" s="5" t="s">
        <v>111</v>
      </c>
      <c r="E137" s="12">
        <f>E136+SUM(C137:C137)</f>
        <v>11845.7</v>
      </c>
      <c r="F137" s="21" t="s">
        <v>45</v>
      </c>
      <c r="G137" s="11"/>
      <c r="H137" s="11"/>
    </row>
    <row r="138" spans="1:8" x14ac:dyDescent="0.35">
      <c r="A138" s="10">
        <v>44152</v>
      </c>
      <c r="B138" s="11"/>
      <c r="C138" s="11">
        <v>40</v>
      </c>
      <c r="D138" s="5" t="s">
        <v>112</v>
      </c>
      <c r="E138" s="12">
        <f>E137+SUM(C138:C138)</f>
        <v>11885.7</v>
      </c>
      <c r="F138" s="21" t="s">
        <v>45</v>
      </c>
      <c r="G138" s="11"/>
      <c r="H138" s="11"/>
    </row>
    <row r="139" spans="1:8" x14ac:dyDescent="0.35">
      <c r="A139" s="10">
        <v>44152</v>
      </c>
      <c r="B139" s="11"/>
      <c r="C139" s="11">
        <v>40</v>
      </c>
      <c r="D139" s="5" t="s">
        <v>113</v>
      </c>
      <c r="E139" s="12">
        <f>E138+SUM(C139:C139)</f>
        <v>11925.7</v>
      </c>
      <c r="F139" s="21" t="s">
        <v>45</v>
      </c>
      <c r="G139" s="11"/>
      <c r="H139" s="11"/>
    </row>
    <row r="140" spans="1:8" x14ac:dyDescent="0.35">
      <c r="A140" s="10">
        <v>44152</v>
      </c>
      <c r="B140" s="11"/>
      <c r="C140" s="11">
        <v>30</v>
      </c>
      <c r="D140" s="5" t="s">
        <v>60</v>
      </c>
      <c r="E140" s="12">
        <f>E139+SUM(C140:C140)</f>
        <v>11955.7</v>
      </c>
      <c r="F140" s="21" t="s">
        <v>45</v>
      </c>
      <c r="G140" s="11"/>
      <c r="H140" s="11"/>
    </row>
    <row r="141" spans="1:8" x14ac:dyDescent="0.35">
      <c r="A141" s="10">
        <v>44152</v>
      </c>
      <c r="B141" s="11"/>
      <c r="C141" s="11">
        <v>-7.87</v>
      </c>
      <c r="D141" s="5" t="s">
        <v>29</v>
      </c>
      <c r="E141" s="12">
        <f>E140+SUM(C141:C141)</f>
        <v>11947.83</v>
      </c>
      <c r="F141" s="17" t="s">
        <v>19</v>
      </c>
      <c r="G141" s="11"/>
      <c r="H141" s="11"/>
    </row>
    <row r="142" spans="1:8" x14ac:dyDescent="0.35">
      <c r="A142" s="10">
        <v>44167.458333333336</v>
      </c>
      <c r="B142" s="11"/>
      <c r="C142" s="11">
        <v>30</v>
      </c>
      <c r="D142" s="5" t="s">
        <v>26</v>
      </c>
      <c r="E142" s="12">
        <f>E141+SUM(C142:C142)</f>
        <v>11977.83</v>
      </c>
      <c r="F142" s="16" t="s">
        <v>15</v>
      </c>
      <c r="G142" s="11" t="s">
        <v>27</v>
      </c>
      <c r="H142" s="11" t="s">
        <v>28</v>
      </c>
    </row>
    <row r="143" spans="1:8" x14ac:dyDescent="0.35">
      <c r="A143" s="25">
        <v>44188</v>
      </c>
      <c r="B143" s="26">
        <v>72</v>
      </c>
      <c r="C143" s="27">
        <v>-625.34</v>
      </c>
      <c r="D143" s="26" t="s">
        <v>114</v>
      </c>
      <c r="E143" s="27">
        <f>E142+SUM(C143:C143)</f>
        <v>11352.49</v>
      </c>
      <c r="F143" s="28" t="s">
        <v>115</v>
      </c>
    </row>
    <row r="144" spans="1:8" x14ac:dyDescent="0.35">
      <c r="A144" s="25">
        <v>44194</v>
      </c>
      <c r="B144" s="26">
        <v>73</v>
      </c>
      <c r="C144" s="27">
        <v>-291.95</v>
      </c>
      <c r="D144" s="26" t="s">
        <v>116</v>
      </c>
      <c r="E144" s="27">
        <f>E143+SUM(C144:C144)</f>
        <v>11060.539999999999</v>
      </c>
      <c r="F144" s="28" t="s">
        <v>115</v>
      </c>
    </row>
    <row r="146" spans="1:11" ht="15" thickBot="1" x14ac:dyDescent="0.4"/>
    <row r="147" spans="1:11" ht="15" thickBot="1" x14ac:dyDescent="0.4">
      <c r="A147" s="29" t="s">
        <v>12</v>
      </c>
      <c r="B147" s="30" t="s">
        <v>117</v>
      </c>
      <c r="C147" s="31"/>
      <c r="D147" s="32" t="s">
        <v>118</v>
      </c>
      <c r="E147" s="33"/>
      <c r="F147" s="33"/>
      <c r="G147" s="34"/>
    </row>
    <row r="148" spans="1:11" ht="29" x14ac:dyDescent="0.35">
      <c r="A148" s="35"/>
      <c r="B148" s="36">
        <v>1</v>
      </c>
      <c r="C148" s="36"/>
      <c r="D148" s="37" t="s">
        <v>119</v>
      </c>
      <c r="E148" s="38" t="s">
        <v>120</v>
      </c>
      <c r="F148" s="39">
        <v>0</v>
      </c>
      <c r="G148" s="40"/>
    </row>
    <row r="149" spans="1:11" ht="29" x14ac:dyDescent="0.35">
      <c r="A149" s="35"/>
      <c r="B149" s="36"/>
      <c r="C149" s="36"/>
      <c r="D149" s="37"/>
      <c r="E149" s="38" t="s">
        <v>121</v>
      </c>
      <c r="F149" s="39">
        <v>0</v>
      </c>
      <c r="G149" s="41"/>
    </row>
    <row r="150" spans="1:11" ht="15" thickBot="1" x14ac:dyDescent="0.4">
      <c r="A150" s="42"/>
      <c r="B150" s="43"/>
      <c r="C150" s="43"/>
      <c r="D150" s="44"/>
      <c r="E150" s="45" t="s">
        <v>122</v>
      </c>
      <c r="F150" s="46">
        <f>SUBTOTAL(9,F148:F149)</f>
        <v>0</v>
      </c>
      <c r="G150" s="47"/>
    </row>
    <row r="151" spans="1:11" ht="15" thickBot="1" x14ac:dyDescent="0.4">
      <c r="D151" s="48"/>
    </row>
    <row r="152" spans="1:11" x14ac:dyDescent="0.35">
      <c r="A152" s="49" t="s">
        <v>123</v>
      </c>
      <c r="B152" s="50" t="s">
        <v>124</v>
      </c>
      <c r="C152" s="51"/>
      <c r="D152" s="50" t="s">
        <v>125</v>
      </c>
      <c r="E152" s="52"/>
      <c r="F152" s="51"/>
      <c r="G152" s="53" t="s">
        <v>3</v>
      </c>
      <c r="H152" s="54" t="s">
        <v>126</v>
      </c>
      <c r="I152" s="55"/>
      <c r="J152" s="55"/>
      <c r="K152" s="56"/>
    </row>
    <row r="153" spans="1:11" ht="15" thickBot="1" x14ac:dyDescent="0.4">
      <c r="A153" s="57"/>
      <c r="B153" s="58"/>
      <c r="C153" s="59"/>
      <c r="D153" s="58"/>
      <c r="E153" s="60"/>
      <c r="F153" s="59"/>
      <c r="G153" s="61"/>
      <c r="H153" s="62" t="s">
        <v>50</v>
      </c>
      <c r="I153" s="63"/>
      <c r="J153" s="64" t="s">
        <v>127</v>
      </c>
      <c r="K153" s="65"/>
    </row>
    <row r="154" spans="1:11" ht="15" thickBot="1" x14ac:dyDescent="0.4">
      <c r="A154" s="57"/>
      <c r="B154" s="66" t="s">
        <v>128</v>
      </c>
      <c r="C154" s="66"/>
      <c r="D154" s="67">
        <v>0</v>
      </c>
      <c r="E154" s="67"/>
      <c r="F154" s="67"/>
      <c r="G154" s="39">
        <v>0</v>
      </c>
      <c r="H154" s="68" t="s">
        <v>129</v>
      </c>
      <c r="I154" s="69" t="s">
        <v>129</v>
      </c>
      <c r="J154" s="68" t="s">
        <v>129</v>
      </c>
      <c r="K154" s="70" t="s">
        <v>129</v>
      </c>
    </row>
    <row r="155" spans="1:11" x14ac:dyDescent="0.35">
      <c r="A155" s="57"/>
      <c r="B155" s="71" t="s">
        <v>130</v>
      </c>
      <c r="C155" s="72"/>
      <c r="D155" s="73" t="s">
        <v>122</v>
      </c>
      <c r="E155" s="73"/>
      <c r="F155" s="73">
        <f>SUM(F156:F157)</f>
        <v>21</v>
      </c>
      <c r="G155" s="74">
        <f>G156+G157</f>
        <v>690</v>
      </c>
      <c r="H155" s="75">
        <f>I155/G155</f>
        <v>0.52173913043478259</v>
      </c>
      <c r="I155" s="76">
        <f>I156+I157</f>
        <v>360</v>
      </c>
      <c r="J155" s="75">
        <f>J156</f>
        <v>0.55932203389830504</v>
      </c>
      <c r="K155" s="77">
        <f>K156</f>
        <v>330</v>
      </c>
    </row>
    <row r="156" spans="1:11" x14ac:dyDescent="0.35">
      <c r="A156" s="57"/>
      <c r="B156" s="78"/>
      <c r="C156" s="36"/>
      <c r="D156" t="s">
        <v>27</v>
      </c>
      <c r="F156">
        <v>19</v>
      </c>
      <c r="G156" s="39">
        <f>I156+K156</f>
        <v>590</v>
      </c>
      <c r="H156" s="79">
        <f>I156/G156</f>
        <v>0.44067796610169491</v>
      </c>
      <c r="I156" s="80">
        <f>C38+C55+C56+C65+C66+C85+C94+C127</f>
        <v>260</v>
      </c>
      <c r="J156" s="79">
        <f>K156/G156</f>
        <v>0.55932203389830504</v>
      </c>
      <c r="K156" s="81">
        <f>C20+C39+C64+C73+C80+C86+C95+C105+C126+C142+C53</f>
        <v>330</v>
      </c>
    </row>
    <row r="157" spans="1:11" ht="29" x14ac:dyDescent="0.35">
      <c r="A157" s="57"/>
      <c r="B157" s="78"/>
      <c r="C157" s="36"/>
      <c r="D157" s="82" t="s">
        <v>131</v>
      </c>
      <c r="E157" s="83" t="s">
        <v>132</v>
      </c>
      <c r="F157" s="84">
        <f>SUBTOTAL(9,F158:F159)</f>
        <v>2</v>
      </c>
      <c r="G157" s="85">
        <f>SUBTOTAL(9,G158:G159)</f>
        <v>100</v>
      </c>
      <c r="H157" s="86">
        <v>1</v>
      </c>
      <c r="I157" s="87">
        <f>I158+I159</f>
        <v>100</v>
      </c>
      <c r="J157" s="86">
        <v>0</v>
      </c>
      <c r="K157" s="88">
        <v>0</v>
      </c>
    </row>
    <row r="158" spans="1:11" x14ac:dyDescent="0.35">
      <c r="A158" s="57"/>
      <c r="B158" s="78"/>
      <c r="C158" s="36"/>
      <c r="D158" s="82"/>
      <c r="E158" t="s">
        <v>133</v>
      </c>
      <c r="F158">
        <v>1</v>
      </c>
      <c r="G158" s="39">
        <f>I158</f>
        <v>100</v>
      </c>
      <c r="H158" s="89">
        <v>1</v>
      </c>
      <c r="I158" s="80">
        <f>C54</f>
        <v>100</v>
      </c>
      <c r="J158" s="89">
        <v>0</v>
      </c>
      <c r="K158" s="81">
        <v>0</v>
      </c>
    </row>
    <row r="159" spans="1:11" ht="15" thickBot="1" x14ac:dyDescent="0.4">
      <c r="A159" s="90"/>
      <c r="B159" s="91"/>
      <c r="C159" s="92"/>
      <c r="D159" s="93"/>
      <c r="E159" s="94" t="s">
        <v>134</v>
      </c>
      <c r="F159" s="94">
        <v>1</v>
      </c>
      <c r="G159" s="95">
        <f>I159</f>
        <v>0</v>
      </c>
      <c r="H159" s="96"/>
      <c r="I159" s="97"/>
      <c r="J159" s="96">
        <v>0</v>
      </c>
      <c r="K159" s="98">
        <v>0</v>
      </c>
    </row>
    <row r="160" spans="1:11" ht="15" thickBot="1" x14ac:dyDescent="0.4">
      <c r="D160" s="48"/>
    </row>
    <row r="161" spans="1:7" ht="15" customHeight="1" x14ac:dyDescent="0.35">
      <c r="A161" s="99" t="s">
        <v>10</v>
      </c>
      <c r="B161" s="100" t="s">
        <v>11</v>
      </c>
      <c r="C161" s="101"/>
      <c r="D161" s="102" t="s">
        <v>135</v>
      </c>
      <c r="E161" s="102"/>
      <c r="F161" s="102"/>
      <c r="G161" s="103">
        <f>C8+C9+C17+C100</f>
        <v>-351.30999999999995</v>
      </c>
    </row>
    <row r="162" spans="1:7" x14ac:dyDescent="0.35">
      <c r="A162" s="104"/>
      <c r="B162" s="105"/>
      <c r="C162" s="37"/>
      <c r="D162" s="106" t="s">
        <v>136</v>
      </c>
      <c r="E162" s="106"/>
      <c r="F162" s="106"/>
      <c r="G162" s="107">
        <f>C10+C11+C12+C13+C14+C15+C16+C18+C19+C22+C25+C26+C29+C31+C32+C41+C43+C76+C81</f>
        <v>1720</v>
      </c>
    </row>
    <row r="163" spans="1:7" ht="14.5" customHeight="1" thickBot="1" x14ac:dyDescent="0.4">
      <c r="A163" s="104"/>
      <c r="B163" s="108"/>
      <c r="C163" s="109"/>
      <c r="D163" s="110" t="s">
        <v>137</v>
      </c>
      <c r="E163" s="110"/>
      <c r="F163" s="110"/>
      <c r="G163" s="111">
        <f>+G161+G162</f>
        <v>1368.69</v>
      </c>
    </row>
    <row r="164" spans="1:7" ht="14.5" customHeight="1" x14ac:dyDescent="0.35">
      <c r="A164" s="104"/>
      <c r="B164" s="100" t="s">
        <v>138</v>
      </c>
      <c r="C164" s="112"/>
      <c r="D164" s="113" t="s">
        <v>139</v>
      </c>
      <c r="E164" s="114" t="s">
        <v>135</v>
      </c>
      <c r="F164" s="114"/>
      <c r="G164" s="103">
        <v>-199.39</v>
      </c>
    </row>
    <row r="165" spans="1:7" ht="14.5" customHeight="1" x14ac:dyDescent="0.35">
      <c r="A165" s="104"/>
      <c r="B165" s="105"/>
      <c r="C165" s="115"/>
      <c r="D165" s="116"/>
      <c r="E165" t="s">
        <v>136</v>
      </c>
      <c r="G165" s="107">
        <f>C42+C87</f>
        <v>361.96000000000004</v>
      </c>
    </row>
    <row r="166" spans="1:7" ht="14.5" customHeight="1" thickBot="1" x14ac:dyDescent="0.4">
      <c r="A166" s="104"/>
      <c r="B166" s="105"/>
      <c r="C166" s="115"/>
      <c r="D166" s="117"/>
      <c r="E166" s="118" t="s">
        <v>137</v>
      </c>
      <c r="F166" s="118"/>
      <c r="G166" s="111">
        <f>G164+G165</f>
        <v>162.57000000000005</v>
      </c>
    </row>
    <row r="167" spans="1:7" x14ac:dyDescent="0.35">
      <c r="A167" s="104"/>
      <c r="B167" s="105"/>
      <c r="C167" s="115"/>
      <c r="D167" s="113" t="s">
        <v>85</v>
      </c>
      <c r="E167" s="114" t="s">
        <v>140</v>
      </c>
      <c r="F167" s="114"/>
      <c r="G167" s="103">
        <f>C23+C24</f>
        <v>-93.89</v>
      </c>
    </row>
    <row r="168" spans="1:7" ht="14.5" customHeight="1" x14ac:dyDescent="0.35">
      <c r="A168" s="104"/>
      <c r="B168" s="105"/>
      <c r="C168" s="115"/>
      <c r="D168" s="116"/>
      <c r="E168" t="s">
        <v>136</v>
      </c>
      <c r="G168" s="107">
        <f>C99</f>
        <v>65.16</v>
      </c>
    </row>
    <row r="169" spans="1:7" ht="14.5" customHeight="1" thickBot="1" x14ac:dyDescent="0.4">
      <c r="A169" s="104"/>
      <c r="B169" s="105"/>
      <c r="C169" s="115"/>
      <c r="D169" s="116"/>
      <c r="E169" s="84" t="s">
        <v>137</v>
      </c>
      <c r="F169" s="84"/>
      <c r="G169" s="119">
        <f>G167+G168</f>
        <v>-28.730000000000004</v>
      </c>
    </row>
    <row r="170" spans="1:7" ht="14.5" customHeight="1" thickBot="1" x14ac:dyDescent="0.4">
      <c r="A170" s="104"/>
      <c r="B170" s="120" t="s">
        <v>37</v>
      </c>
      <c r="C170" s="121"/>
      <c r="D170" s="121"/>
      <c r="E170" s="122" t="s">
        <v>137</v>
      </c>
      <c r="F170" s="122"/>
      <c r="G170" s="123">
        <f>C27</f>
        <v>9.64</v>
      </c>
    </row>
    <row r="171" spans="1:7" ht="14.5" customHeight="1" thickBot="1" x14ac:dyDescent="0.4">
      <c r="A171" s="104"/>
      <c r="B171" s="120" t="s">
        <v>134</v>
      </c>
      <c r="C171" s="121"/>
      <c r="D171" s="121"/>
      <c r="E171" s="122" t="s">
        <v>137</v>
      </c>
      <c r="F171" s="122"/>
      <c r="G171" s="123">
        <f>C40</f>
        <v>50</v>
      </c>
    </row>
    <row r="172" spans="1:7" ht="15" thickBot="1" x14ac:dyDescent="0.4">
      <c r="A172" s="124"/>
      <c r="B172" s="125" t="s">
        <v>122</v>
      </c>
      <c r="C172" s="125"/>
      <c r="D172" s="125"/>
      <c r="E172" s="125"/>
      <c r="F172" s="125"/>
      <c r="G172" s="126">
        <f>G163+G166+G169+G171</f>
        <v>1552.5300000000002</v>
      </c>
    </row>
    <row r="175" spans="1:7" ht="15" thickBot="1" x14ac:dyDescent="0.4"/>
    <row r="176" spans="1:7" x14ac:dyDescent="0.35">
      <c r="A176" s="127" t="s">
        <v>45</v>
      </c>
      <c r="B176" s="128" t="s">
        <v>141</v>
      </c>
      <c r="C176" s="128"/>
      <c r="D176" s="128"/>
      <c r="E176" s="129">
        <v>14</v>
      </c>
    </row>
    <row r="177" spans="1:6" x14ac:dyDescent="0.35">
      <c r="A177" s="130"/>
      <c r="B177" s="131" t="s">
        <v>142</v>
      </c>
      <c r="C177" s="132"/>
      <c r="D177" s="132"/>
      <c r="E177" s="133">
        <v>45</v>
      </c>
    </row>
    <row r="178" spans="1:6" ht="15" thickBot="1" x14ac:dyDescent="0.4">
      <c r="A178" s="134"/>
      <c r="B178" s="135" t="s">
        <v>143</v>
      </c>
      <c r="C178" s="136"/>
      <c r="D178" s="137"/>
      <c r="E178" s="138">
        <f>C33+C34+C35+C36+C44+C45+C46+C47+C48+C49+C50+C51+C57+C58+C59+C60+C61+C62+C65+C66+C67+C69+C68+C71+C77+C78+C82+C83+C88+C89+C90+C91+C92+C103+C106+C107+C108+C109+C110+C111+C112+C113+C114+C115+C116+C117+C118+C119+C120+C121+C122+C123+C124+C128+C129+C130+C131+C132+C133+C134+C135+C136+C137+C138+C139+C140</f>
        <v>2837.6299999999997</v>
      </c>
    </row>
    <row r="180" spans="1:6" x14ac:dyDescent="0.35">
      <c r="B180" s="139" t="s">
        <v>144</v>
      </c>
      <c r="C180" s="140"/>
      <c r="D180" s="141" t="s">
        <v>145</v>
      </c>
    </row>
    <row r="181" spans="1:6" x14ac:dyDescent="0.35">
      <c r="B181" s="142">
        <v>2019</v>
      </c>
      <c r="C181" s="143"/>
      <c r="D181" s="144">
        <v>31</v>
      </c>
    </row>
    <row r="182" spans="1:6" x14ac:dyDescent="0.35">
      <c r="B182" s="142" t="s">
        <v>146</v>
      </c>
      <c r="C182" s="143"/>
      <c r="D182" s="144">
        <v>42</v>
      </c>
    </row>
    <row r="183" spans="1:6" x14ac:dyDescent="0.35">
      <c r="B183" s="142" t="s">
        <v>147</v>
      </c>
      <c r="C183" s="143"/>
      <c r="D183" s="144">
        <v>43</v>
      </c>
    </row>
    <row r="184" spans="1:6" x14ac:dyDescent="0.35">
      <c r="B184" s="142" t="s">
        <v>148</v>
      </c>
      <c r="C184" s="143"/>
      <c r="D184" s="144">
        <v>44</v>
      </c>
    </row>
    <row r="185" spans="1:6" x14ac:dyDescent="0.35">
      <c r="B185" s="142" t="s">
        <v>149</v>
      </c>
      <c r="C185" s="143"/>
      <c r="D185" s="144">
        <v>44</v>
      </c>
    </row>
    <row r="186" spans="1:6" x14ac:dyDescent="0.35">
      <c r="D186" s="48"/>
    </row>
    <row r="187" spans="1:6" ht="15" thickBot="1" x14ac:dyDescent="0.4">
      <c r="D187" s="48"/>
    </row>
    <row r="188" spans="1:6" ht="14.5" customHeight="1" thickBot="1" x14ac:dyDescent="0.4">
      <c r="A188" s="145" t="s">
        <v>150</v>
      </c>
      <c r="B188" s="146" t="s">
        <v>151</v>
      </c>
      <c r="C188" s="147"/>
      <c r="D188" s="147"/>
      <c r="E188" s="148">
        <f>C28+C97+C98</f>
        <v>-80.53</v>
      </c>
      <c r="F188" s="149">
        <f>E188/$E$192</f>
        <v>0.19178375803762798</v>
      </c>
    </row>
    <row r="189" spans="1:6" ht="14.5" customHeight="1" thickBot="1" x14ac:dyDescent="0.4">
      <c r="A189" s="150"/>
      <c r="B189" s="146" t="s">
        <v>152</v>
      </c>
      <c r="C189" s="147"/>
      <c r="D189" s="147"/>
      <c r="E189" s="148">
        <f>C102</f>
        <v>-10</v>
      </c>
      <c r="F189" s="149">
        <f t="shared" ref="F189:F191" si="1">E189/$E$192</f>
        <v>2.3815194093831864E-2</v>
      </c>
    </row>
    <row r="190" spans="1:6" ht="14.5" customHeight="1" thickBot="1" x14ac:dyDescent="0.4">
      <c r="A190" s="150"/>
      <c r="B190" s="146" t="s">
        <v>153</v>
      </c>
      <c r="C190" s="147"/>
      <c r="D190" s="147"/>
      <c r="E190" s="148">
        <f>C101+C96</f>
        <v>-185.19</v>
      </c>
      <c r="F190" s="149">
        <f t="shared" si="1"/>
        <v>0.44103357942367227</v>
      </c>
    </row>
    <row r="191" spans="1:6" ht="15" thickBot="1" x14ac:dyDescent="0.4">
      <c r="A191" s="150"/>
      <c r="B191" s="146" t="s">
        <v>154</v>
      </c>
      <c r="C191" s="147"/>
      <c r="D191" s="147"/>
      <c r="E191" s="151">
        <f>C21++C37+C52+C63+C72+C75+C79+C84+C93+C104+C125+C141</f>
        <v>-144.18</v>
      </c>
      <c r="F191" s="152">
        <f t="shared" si="1"/>
        <v>0.34336746844486782</v>
      </c>
    </row>
    <row r="192" spans="1:6" ht="29.5" customHeight="1" thickBot="1" x14ac:dyDescent="0.4">
      <c r="A192" s="153"/>
      <c r="B192" s="154" t="s">
        <v>122</v>
      </c>
      <c r="C192" s="154"/>
      <c r="D192" s="155"/>
      <c r="E192" s="156">
        <f>SUBTOTAL(9,E188:E191)</f>
        <v>-419.90000000000003</v>
      </c>
    </row>
    <row r="193" spans="1:4" ht="15" thickBot="1" x14ac:dyDescent="0.4">
      <c r="D193" s="48"/>
    </row>
    <row r="194" spans="1:4" x14ac:dyDescent="0.35">
      <c r="A194" s="157" t="s">
        <v>155</v>
      </c>
      <c r="B194" s="158" t="s">
        <v>123</v>
      </c>
      <c r="C194" s="158"/>
      <c r="D194" s="159">
        <f>G155</f>
        <v>690</v>
      </c>
    </row>
    <row r="195" spans="1:4" x14ac:dyDescent="0.35">
      <c r="A195" s="160"/>
      <c r="B195" s="161" t="s">
        <v>45</v>
      </c>
      <c r="C195" s="161"/>
      <c r="D195" s="162">
        <f>E178</f>
        <v>2837.6299999999997</v>
      </c>
    </row>
    <row r="196" spans="1:4" x14ac:dyDescent="0.35">
      <c r="A196" s="160"/>
      <c r="B196" s="161" t="s">
        <v>10</v>
      </c>
      <c r="C196" s="161"/>
      <c r="D196" s="162">
        <f>G172</f>
        <v>1552.5300000000002</v>
      </c>
    </row>
    <row r="197" spans="1:4" x14ac:dyDescent="0.35">
      <c r="A197" s="160"/>
      <c r="B197" s="161" t="s">
        <v>21</v>
      </c>
      <c r="C197" s="161"/>
      <c r="D197" s="162">
        <v>0</v>
      </c>
    </row>
    <row r="198" spans="1:4" ht="17.5" customHeight="1" thickBot="1" x14ac:dyDescent="0.4">
      <c r="A198" s="163"/>
      <c r="B198" s="164" t="s">
        <v>122</v>
      </c>
      <c r="C198" s="165">
        <f>SUM(C194:C197)</f>
        <v>0</v>
      </c>
      <c r="D198" s="166">
        <f>SUM(D194:D197)</f>
        <v>5080.16</v>
      </c>
    </row>
    <row r="199" spans="1:4" ht="15" thickBot="1" x14ac:dyDescent="0.4">
      <c r="D199" s="48"/>
    </row>
    <row r="200" spans="1:4" x14ac:dyDescent="0.35">
      <c r="A200" s="167" t="s">
        <v>156</v>
      </c>
      <c r="B200" s="168" t="s">
        <v>12</v>
      </c>
      <c r="C200" s="168"/>
      <c r="D200" s="169">
        <v>0</v>
      </c>
    </row>
    <row r="201" spans="1:4" x14ac:dyDescent="0.35">
      <c r="A201" s="170"/>
      <c r="B201" s="171" t="s">
        <v>19</v>
      </c>
      <c r="C201" s="171"/>
      <c r="D201" s="172">
        <f>E192</f>
        <v>-419.90000000000003</v>
      </c>
    </row>
    <row r="202" spans="1:4" ht="15" thickBot="1" x14ac:dyDescent="0.4">
      <c r="A202" s="173"/>
      <c r="B202" s="174" t="s">
        <v>122</v>
      </c>
      <c r="C202" s="174"/>
      <c r="D202" s="175">
        <f>SUM(D200:D201)</f>
        <v>-419.90000000000003</v>
      </c>
    </row>
  </sheetData>
  <mergeCells count="52">
    <mergeCell ref="A194:A198"/>
    <mergeCell ref="B194:C194"/>
    <mergeCell ref="B195:C195"/>
    <mergeCell ref="B196:C196"/>
    <mergeCell ref="B197:C197"/>
    <mergeCell ref="A200:A202"/>
    <mergeCell ref="B201:C201"/>
    <mergeCell ref="B202:C202"/>
    <mergeCell ref="A188:A192"/>
    <mergeCell ref="B188:D188"/>
    <mergeCell ref="B189:D189"/>
    <mergeCell ref="B190:D190"/>
    <mergeCell ref="B191:D191"/>
    <mergeCell ref="B192:C192"/>
    <mergeCell ref="B180:C180"/>
    <mergeCell ref="B181:C181"/>
    <mergeCell ref="B182:C182"/>
    <mergeCell ref="B183:C183"/>
    <mergeCell ref="B184:C184"/>
    <mergeCell ref="B185:C185"/>
    <mergeCell ref="B172:C172"/>
    <mergeCell ref="D172:F172"/>
    <mergeCell ref="A176:A178"/>
    <mergeCell ref="B176:D176"/>
    <mergeCell ref="B177:D177"/>
    <mergeCell ref="B178:D178"/>
    <mergeCell ref="A161:A172"/>
    <mergeCell ref="B161:C163"/>
    <mergeCell ref="D161:F161"/>
    <mergeCell ref="D162:F162"/>
    <mergeCell ref="D163:F163"/>
    <mergeCell ref="B164:C169"/>
    <mergeCell ref="D164:D166"/>
    <mergeCell ref="D167:D169"/>
    <mergeCell ref="B170:D170"/>
    <mergeCell ref="B171:D171"/>
    <mergeCell ref="G152:G153"/>
    <mergeCell ref="H152:K152"/>
    <mergeCell ref="H153:I153"/>
    <mergeCell ref="J153:K153"/>
    <mergeCell ref="B154:C154"/>
    <mergeCell ref="D154:F154"/>
    <mergeCell ref="C4:F4"/>
    <mergeCell ref="A147:A150"/>
    <mergeCell ref="B147:C147"/>
    <mergeCell ref="B148:C150"/>
    <mergeCell ref="D148:D150"/>
    <mergeCell ref="A152:A159"/>
    <mergeCell ref="B152:C153"/>
    <mergeCell ref="D152:F153"/>
    <mergeCell ref="B155:C159"/>
    <mergeCell ref="D157:D1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</cp:lastModifiedBy>
  <dcterms:created xsi:type="dcterms:W3CDTF">2021-08-02T16:47:10Z</dcterms:created>
  <dcterms:modified xsi:type="dcterms:W3CDTF">2021-08-02T16:51:34Z</dcterms:modified>
</cp:coreProperties>
</file>