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varo\Downloads\"/>
    </mc:Choice>
  </mc:AlternateContent>
  <xr:revisionPtr revIDLastSave="0" documentId="13_ncr:1_{9FEDC3CC-8ED4-4FAB-8A07-CC67972AD044}" xr6:coauthVersionLast="47" xr6:coauthVersionMax="47" xr10:uidLastSave="{00000000-0000-0000-0000-000000000000}"/>
  <bookViews>
    <workbookView xWindow="-110" yWindow="-110" windowWidth="19420" windowHeight="10420" xr2:uid="{B90F70F4-85CA-4FF8-B9A6-9EAB04E29668}"/>
  </bookViews>
  <sheets>
    <sheet name="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8" i="1" l="1"/>
  <c r="G259" i="1"/>
  <c r="D304" i="1" s="1"/>
  <c r="C318" i="1"/>
  <c r="C315" i="1"/>
  <c r="D310" i="1" s="1"/>
  <c r="E295" i="1"/>
  <c r="E294" i="1"/>
  <c r="E293" i="1"/>
  <c r="E283" i="1"/>
  <c r="D299" i="1" s="1"/>
  <c r="G276" i="1"/>
  <c r="G274" i="1"/>
  <c r="G273" i="1"/>
  <c r="G271" i="1"/>
  <c r="G270" i="1"/>
  <c r="I268" i="1"/>
  <c r="G268" i="1" s="1"/>
  <c r="G267" i="1"/>
  <c r="F266" i="1"/>
  <c r="F264" i="1" s="1"/>
  <c r="K265" i="1"/>
  <c r="G265" i="1" s="1"/>
  <c r="E36" i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l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I270" i="1"/>
  <c r="K264" i="1"/>
  <c r="I271" i="1"/>
  <c r="I272" i="1" s="1"/>
  <c r="H265" i="1"/>
  <c r="G266" i="1"/>
  <c r="G264" i="1" s="1"/>
  <c r="D298" i="1" s="1"/>
  <c r="G275" i="1"/>
  <c r="J265" i="1"/>
  <c r="J264" i="1" s="1"/>
  <c r="E296" i="1"/>
  <c r="D305" i="1" s="1"/>
  <c r="D306" i="1" s="1"/>
  <c r="I266" i="1"/>
  <c r="I264" i="1" s="1"/>
  <c r="G272" i="1"/>
  <c r="E180" i="1" l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F293" i="1"/>
  <c r="F295" i="1"/>
  <c r="H264" i="1"/>
  <c r="F294" i="1"/>
  <c r="G277" i="1"/>
  <c r="D300" i="1" s="1"/>
  <c r="D302" i="1" s="1"/>
  <c r="C317" i="1" s="1"/>
</calcChain>
</file>

<file path=xl/sharedStrings.xml><?xml version="1.0" encoding="utf-8"?>
<sst xmlns="http://schemas.openxmlformats.org/spreadsheetml/2006/main" count="604" uniqueCount="250">
  <si>
    <t>CUENTAS 2022</t>
  </si>
  <si>
    <t>Fecha</t>
  </si>
  <si>
    <t>Ref.</t>
  </si>
  <si>
    <t>Importe</t>
  </si>
  <si>
    <t>Concepto</t>
  </si>
  <si>
    <t>Fondos totales</t>
  </si>
  <si>
    <t>Clasificación</t>
  </si>
  <si>
    <t>Notas 1</t>
  </si>
  <si>
    <t>Notas 2</t>
  </si>
  <si>
    <t>RN 90</t>
  </si>
  <si>
    <t>Pago calendarios</t>
  </si>
  <si>
    <t>Campañas</t>
  </si>
  <si>
    <t>Calendarios 2022</t>
  </si>
  <si>
    <t>Calendario MMT</t>
  </si>
  <si>
    <t>Calendario JR</t>
  </si>
  <si>
    <t>Calendarios DLC</t>
  </si>
  <si>
    <t>Calendarios JB</t>
  </si>
  <si>
    <t>Calendario MGA</t>
  </si>
  <si>
    <t>Calendario AAM</t>
  </si>
  <si>
    <t>Calendarios ERF</t>
  </si>
  <si>
    <t>Calendarios MCG</t>
  </si>
  <si>
    <t>RN 91</t>
  </si>
  <si>
    <t>Envíos calendarios Villablino</t>
  </si>
  <si>
    <t>Calendario NM</t>
  </si>
  <si>
    <t>Calendario MLS</t>
  </si>
  <si>
    <t>Calendario IM</t>
  </si>
  <si>
    <t>Calendario YM</t>
  </si>
  <si>
    <t>Calendarios APMa</t>
  </si>
  <si>
    <t>Calendarios AL-S</t>
  </si>
  <si>
    <t>Calendarios Nortalia</t>
  </si>
  <si>
    <t>Calendario LEB</t>
  </si>
  <si>
    <t>Calendarios MSMG</t>
  </si>
  <si>
    <t>RN 92</t>
  </si>
  <si>
    <t>Envíos correos</t>
  </si>
  <si>
    <t>Calendarios TF</t>
  </si>
  <si>
    <t>Calendarios Aga</t>
  </si>
  <si>
    <t>Calendarios PBP</t>
  </si>
  <si>
    <t>Calendarios JMRG</t>
  </si>
  <si>
    <t>Calendarios León</t>
  </si>
  <si>
    <t>Calendarios CLC</t>
  </si>
  <si>
    <t>Donacion JFP</t>
  </si>
  <si>
    <t xml:space="preserve">Donación privada </t>
  </si>
  <si>
    <t>Individual</t>
  </si>
  <si>
    <t>mensual</t>
  </si>
  <si>
    <t>Calendarios Ciudad Real</t>
  </si>
  <si>
    <t>RN 93</t>
  </si>
  <si>
    <t>Donación calendarios TCFV</t>
  </si>
  <si>
    <t>RN 94</t>
  </si>
  <si>
    <t>Envíos calendarios</t>
  </si>
  <si>
    <t>Calendarios JPA</t>
  </si>
  <si>
    <t>Calendario EQB</t>
  </si>
  <si>
    <t>Calendarios IGL</t>
  </si>
  <si>
    <t>Calendarios MFM</t>
  </si>
  <si>
    <t>Calendarios Chile - JEL</t>
  </si>
  <si>
    <t>Calendarios EMP</t>
  </si>
  <si>
    <t>Calendarios UK</t>
  </si>
  <si>
    <t>Calendario AEnM</t>
  </si>
  <si>
    <t>Calendarios PB</t>
  </si>
  <si>
    <t>Cuota psocia 000-000-043</t>
  </si>
  <si>
    <t>Personas socias</t>
  </si>
  <si>
    <t>Cuota psocia 000-000-041</t>
  </si>
  <si>
    <t>Cuota psocia 000-000-040</t>
  </si>
  <si>
    <t>Cuota psocia 000-000-006</t>
  </si>
  <si>
    <t>Cuota psocia 000-000-011</t>
  </si>
  <si>
    <t>Cuota psocia 000-000-047</t>
  </si>
  <si>
    <t>Comisión bancaria</t>
  </si>
  <si>
    <t>Gastos de gestión</t>
  </si>
  <si>
    <t>Calendarios MMRA</t>
  </si>
  <si>
    <t>Calendarios ON</t>
  </si>
  <si>
    <t>Calendarios MCB</t>
  </si>
  <si>
    <t>Calendario MBA</t>
  </si>
  <si>
    <t>Calendario SAA</t>
  </si>
  <si>
    <t>Donación MJFP</t>
  </si>
  <si>
    <t>trimestral</t>
  </si>
  <si>
    <t>Calendarios MMor</t>
  </si>
  <si>
    <t>RN 95</t>
  </si>
  <si>
    <t>Recarga tlf móvil</t>
  </si>
  <si>
    <t>Calendarios Villablino</t>
  </si>
  <si>
    <t>RN 96</t>
  </si>
  <si>
    <t>- Gestión interna - Transferencia entre cuentas</t>
  </si>
  <si>
    <t>RN 97</t>
  </si>
  <si>
    <t>2ª Transferencia Ghana</t>
  </si>
  <si>
    <t>Proyectos</t>
  </si>
  <si>
    <t>P 002</t>
  </si>
  <si>
    <t>Ghana, Azudoone, Fase 1</t>
  </si>
  <si>
    <t>Cuota psocia 000-000-036</t>
  </si>
  <si>
    <t>Cuota psocia 000-000-037</t>
  </si>
  <si>
    <t>Cuota psocia 000-000-038</t>
  </si>
  <si>
    <t>Cuota psocia 000-000-039</t>
  </si>
  <si>
    <t>Cuota psocia 000-000-045</t>
  </si>
  <si>
    <t>Cuota psocia 000-000-046</t>
  </si>
  <si>
    <t>Cuota psocia 000-000-048</t>
  </si>
  <si>
    <t>Calendario CA</t>
  </si>
  <si>
    <t>Donacion jfp</t>
  </si>
  <si>
    <t>Cuota psocia 000-000-033</t>
  </si>
  <si>
    <t>RN 98</t>
  </si>
  <si>
    <t>RN 99</t>
  </si>
  <si>
    <t>3ª transferencia Ghana</t>
  </si>
  <si>
    <t>Cuota psocia 000-000-012</t>
  </si>
  <si>
    <t>Cuota psocia 000-000-014</t>
  </si>
  <si>
    <t>Cuota psocia 000-000-015</t>
  </si>
  <si>
    <t>Cuota psocia 000-000-016</t>
  </si>
  <si>
    <t>Cuota psocia 000-000-049</t>
  </si>
  <si>
    <t>Calendarios Nuevi</t>
  </si>
  <si>
    <t>Cuota psocia 000-000-020</t>
  </si>
  <si>
    <t>Cuota psocia 000-000-021</t>
  </si>
  <si>
    <t>Cuota psocia 000-000-022</t>
  </si>
  <si>
    <t>Cuota psocia 000-000-032</t>
  </si>
  <si>
    <t>RN 100</t>
  </si>
  <si>
    <t>Impresión tarjetas Boda APL</t>
  </si>
  <si>
    <t>Boda APL</t>
  </si>
  <si>
    <t>RN 101</t>
  </si>
  <si>
    <t>Envío correos</t>
  </si>
  <si>
    <t>Cuadernos nuevi efectivo</t>
  </si>
  <si>
    <t>Cuadernos Ghana</t>
  </si>
  <si>
    <t>RN 102</t>
  </si>
  <si>
    <t>Cuota psocia 000-000-044</t>
  </si>
  <si>
    <t>RN 103</t>
  </si>
  <si>
    <t>Pago web</t>
  </si>
  <si>
    <t>RN 104</t>
  </si>
  <si>
    <t>Cuota psocia 000-000-001</t>
  </si>
  <si>
    <t>Cuota psocia 000-000-002</t>
  </si>
  <si>
    <t>Cuota psocia 000-000-003</t>
  </si>
  <si>
    <t>Cuota psocia 000-000-050</t>
  </si>
  <si>
    <t>Bautizo LGL</t>
  </si>
  <si>
    <t>Colectiva</t>
  </si>
  <si>
    <t>puntual</t>
  </si>
  <si>
    <t>Cuota psocia 000-000-004</t>
  </si>
  <si>
    <t>Cuota psocia 000-000-005</t>
  </si>
  <si>
    <t>Cuota psocia 000-000-007</t>
  </si>
  <si>
    <t>Cuota psocia 000-000-008</t>
  </si>
  <si>
    <t>Cuota psocia 000-000-009</t>
  </si>
  <si>
    <t>Cuota psocia 000-000-010</t>
  </si>
  <si>
    <t>Cuota psocia 000-000-013</t>
  </si>
  <si>
    <t>Cuota psocia 000-000-017</t>
  </si>
  <si>
    <t>Cuota psocia 000-000-018</t>
  </si>
  <si>
    <t>Cuota psocia 000-000-019</t>
  </si>
  <si>
    <t>Cuota psocia 000-000-023</t>
  </si>
  <si>
    <t>Cuota psocia 000-000-024</t>
  </si>
  <si>
    <t>Cuota psocia 000-000-025</t>
  </si>
  <si>
    <t>Cuota psocia 000-000-027</t>
  </si>
  <si>
    <t>Cuota psocia 000-000-028</t>
  </si>
  <si>
    <t>Cuota psocia 000-000-029</t>
  </si>
  <si>
    <t>Cuota psocia 000-000-030</t>
  </si>
  <si>
    <t>Cuota psocia 000-000-031</t>
  </si>
  <si>
    <t>Cuota psocia 000-000-034</t>
  </si>
  <si>
    <t>RN 105</t>
  </si>
  <si>
    <t>RN 106</t>
  </si>
  <si>
    <t>Pago calendarios bolsillo</t>
  </si>
  <si>
    <t>Calendario APMa</t>
  </si>
  <si>
    <t>Calendario ABS</t>
  </si>
  <si>
    <t>Calendario ID</t>
  </si>
  <si>
    <t>Calendario MCPP</t>
  </si>
  <si>
    <t>Calendario ADI</t>
  </si>
  <si>
    <t>Calendario ALo</t>
  </si>
  <si>
    <t>Calendario YR</t>
  </si>
  <si>
    <t>Calendario CPM</t>
  </si>
  <si>
    <t>Calendario MJFP</t>
  </si>
  <si>
    <t>Calendario MCS</t>
  </si>
  <si>
    <t>Calendario MCA</t>
  </si>
  <si>
    <t>Calendarios AEP</t>
  </si>
  <si>
    <t>RN 107</t>
  </si>
  <si>
    <t>Calendario CLC</t>
  </si>
  <si>
    <t>Calendario DLC</t>
  </si>
  <si>
    <t>Calendario LS</t>
  </si>
  <si>
    <t>RN 108</t>
  </si>
  <si>
    <t>RN 109</t>
  </si>
  <si>
    <t>Calendario JLM</t>
  </si>
  <si>
    <t>Calendario AT</t>
  </si>
  <si>
    <t>Cuota psocia 000-000-035</t>
  </si>
  <si>
    <t>Calendario SMB</t>
  </si>
  <si>
    <t>Calendario MBu</t>
  </si>
  <si>
    <t>Calendario AMP</t>
  </si>
  <si>
    <t>RN 110</t>
  </si>
  <si>
    <t>Calendario BPA</t>
  </si>
  <si>
    <t>Calendario EQ</t>
  </si>
  <si>
    <t>Calendario AnLo</t>
  </si>
  <si>
    <t>Calendario MA</t>
  </si>
  <si>
    <t>Calendario ABe</t>
  </si>
  <si>
    <t>Calendario PB</t>
  </si>
  <si>
    <t>Calendario MHV</t>
  </si>
  <si>
    <t>Calendario MAMM</t>
  </si>
  <si>
    <t>Calendario LV</t>
  </si>
  <si>
    <t>Calendario CMM</t>
  </si>
  <si>
    <t>Calendario ENM</t>
  </si>
  <si>
    <t>Calendario DMa</t>
  </si>
  <si>
    <t>Calendario AGa</t>
  </si>
  <si>
    <t>Calendarios MMT</t>
  </si>
  <si>
    <t>Calendarios SICE</t>
  </si>
  <si>
    <t>Calendarios MP SICE</t>
  </si>
  <si>
    <t>RN 111</t>
  </si>
  <si>
    <t>Calendario NAM SICE</t>
  </si>
  <si>
    <t>Calendarios D</t>
  </si>
  <si>
    <t>Calendarios CSA</t>
  </si>
  <si>
    <t>Calendarios EJ</t>
  </si>
  <si>
    <t>Calendarios RMMR</t>
  </si>
  <si>
    <t>Calendario GZB</t>
  </si>
  <si>
    <t>Calendario BCA</t>
  </si>
  <si>
    <t>Calendario IC</t>
  </si>
  <si>
    <t>Calendarios AIR</t>
  </si>
  <si>
    <t>RN 112</t>
  </si>
  <si>
    <t>Calendarios Samboal</t>
  </si>
  <si>
    <t>RN 113</t>
  </si>
  <si>
    <t>Calendarios MAFR</t>
  </si>
  <si>
    <t xml:space="preserve">Código </t>
  </si>
  <si>
    <t>Nombre</t>
  </si>
  <si>
    <t>"Mejora de las condiciones educativas de la comunidad de Azudoone"</t>
  </si>
  <si>
    <t xml:space="preserve">Fondos enviados </t>
  </si>
  <si>
    <t xml:space="preserve"> 1er semestre 2022</t>
  </si>
  <si>
    <t>Total 1er semestre 2022</t>
  </si>
  <si>
    <t>Donaciones/ subvenciones</t>
  </si>
  <si>
    <t>Tipo</t>
  </si>
  <si>
    <t>Cantidad</t>
  </si>
  <si>
    <t>Carácter</t>
  </si>
  <si>
    <t>Puntual</t>
  </si>
  <si>
    <t>Periódico</t>
  </si>
  <si>
    <t>Públicas</t>
  </si>
  <si>
    <t>-</t>
  </si>
  <si>
    <t>Privadas</t>
  </si>
  <si>
    <t>Total</t>
  </si>
  <si>
    <t>Colectivas</t>
  </si>
  <si>
    <t>Total colectivas</t>
  </si>
  <si>
    <t xml:space="preserve">Familia </t>
  </si>
  <si>
    <t>Otras</t>
  </si>
  <si>
    <t>Inversión</t>
  </si>
  <si>
    <t xml:space="preserve">Total inversiones campañas </t>
  </si>
  <si>
    <t>Beneficios brutos</t>
  </si>
  <si>
    <t>Total beneficios brutos campañas</t>
  </si>
  <si>
    <t>Beneficios netos</t>
  </si>
  <si>
    <t>Nuevas personas socias en 2022</t>
  </si>
  <si>
    <t>Nº de personas socias final 2022</t>
  </si>
  <si>
    <t>Total ingresos por personas socias</t>
  </si>
  <si>
    <t>Por trimestre</t>
  </si>
  <si>
    <t>Nº personas socias</t>
  </si>
  <si>
    <t>ene-mar 2022</t>
  </si>
  <si>
    <t>abr-jun 2022</t>
  </si>
  <si>
    <t>jul-sep 2022</t>
  </si>
  <si>
    <t>oct-dic 2022</t>
  </si>
  <si>
    <t>Gastos de gestión 1er semestre 2022</t>
  </si>
  <si>
    <t>Gastos de teléfono</t>
  </si>
  <si>
    <t>Mantenimiento de cuentas bancarias</t>
  </si>
  <si>
    <t>Mantenimiento Web</t>
  </si>
  <si>
    <t>Ingresos 2022</t>
  </si>
  <si>
    <t>Eventos</t>
  </si>
  <si>
    <t>Gastos  2022</t>
  </si>
  <si>
    <t>Teléfono</t>
  </si>
  <si>
    <t>Comisiones bancarias</t>
  </si>
  <si>
    <t>Web</t>
  </si>
  <si>
    <t>Entradas</t>
  </si>
  <si>
    <t xml:space="preserve">Salidas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</si>
</sst>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Blogger Sans"/>
      <family val="3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9C9"/>
        <bgColor indexed="64"/>
      </patternFill>
    </fill>
    <fill>
      <patternFill patternType="lightUp"/>
    </fill>
    <fill>
      <patternFill patternType="solid">
        <fgColor rgb="FF92D05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67D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/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 style="medium">
        <color rgb="FF92D050"/>
      </top>
      <bottom style="thin">
        <color rgb="FF92D050"/>
      </bottom>
      <diagonal/>
    </border>
    <border>
      <left/>
      <right/>
      <top style="medium">
        <color rgb="FF92D050"/>
      </top>
      <bottom style="thin">
        <color rgb="FF92D050"/>
      </bottom>
      <diagonal/>
    </border>
    <border>
      <left/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/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/>
      <right style="medium">
        <color rgb="FF92D050"/>
      </right>
      <top/>
      <bottom/>
      <diagonal/>
    </border>
    <border>
      <left style="thin">
        <color rgb="FF92D050"/>
      </left>
      <right/>
      <top style="medium">
        <color rgb="FF92D050"/>
      </top>
      <bottom/>
      <diagonal/>
    </border>
    <border>
      <left/>
      <right style="thin">
        <color rgb="FF92D050"/>
      </right>
      <top style="medium">
        <color rgb="FF92D050"/>
      </top>
      <bottom/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/>
      <right style="thin">
        <color rgb="FF92D050"/>
      </right>
      <top/>
      <bottom style="medium">
        <color rgb="FF92D05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medium">
        <color rgb="FF009999"/>
      </left>
      <right/>
      <top style="medium">
        <color rgb="FF009999"/>
      </top>
      <bottom/>
      <diagonal/>
    </border>
    <border>
      <left/>
      <right/>
      <top style="medium">
        <color rgb="FF009999"/>
      </top>
      <bottom/>
      <diagonal/>
    </border>
    <border>
      <left/>
      <right style="medium">
        <color rgb="FF009999"/>
      </right>
      <top style="medium">
        <color rgb="FF009999"/>
      </top>
      <bottom/>
      <diagonal/>
    </border>
    <border>
      <left style="medium">
        <color rgb="FF009999"/>
      </left>
      <right/>
      <top/>
      <bottom/>
      <diagonal/>
    </border>
    <border>
      <left style="thin">
        <color rgb="FF009999"/>
      </left>
      <right/>
      <top style="thin">
        <color rgb="FF009999"/>
      </top>
      <bottom style="thin">
        <color rgb="FF009999"/>
      </bottom>
      <diagonal/>
    </border>
    <border>
      <left/>
      <right/>
      <top style="thin">
        <color rgb="FF009999"/>
      </top>
      <bottom style="thin">
        <color rgb="FF009999"/>
      </bottom>
      <diagonal/>
    </border>
    <border>
      <left/>
      <right style="medium">
        <color rgb="FF009999"/>
      </right>
      <top style="thin">
        <color rgb="FF009999"/>
      </top>
      <bottom style="thin">
        <color rgb="FF009999"/>
      </bottom>
      <diagonal/>
    </border>
    <border>
      <left style="medium">
        <color rgb="FF009999"/>
      </left>
      <right/>
      <top/>
      <bottom style="medium">
        <color rgb="FF009999"/>
      </bottom>
      <diagonal/>
    </border>
    <border>
      <left/>
      <right/>
      <top/>
      <bottom style="medium">
        <color rgb="FF009999"/>
      </bottom>
      <diagonal/>
    </border>
    <border>
      <left/>
      <right style="medium">
        <color rgb="FF009999"/>
      </right>
      <top/>
      <bottom style="medium">
        <color rgb="FF009999"/>
      </bottom>
      <diagonal/>
    </border>
    <border>
      <left style="medium">
        <color rgb="FF009999"/>
      </left>
      <right style="medium">
        <color rgb="FF009999"/>
      </right>
      <top/>
      <bottom style="medium">
        <color rgb="FF009999"/>
      </bottom>
      <diagonal/>
    </border>
    <border>
      <left style="thin">
        <color rgb="FF009999"/>
      </left>
      <right/>
      <top/>
      <bottom/>
      <diagonal/>
    </border>
    <border>
      <left style="thin">
        <color rgb="FF009999"/>
      </left>
      <right style="thin">
        <color rgb="FF009999"/>
      </right>
      <top style="thin">
        <color rgb="FF009999"/>
      </top>
      <bottom style="thin">
        <color rgb="FF009999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1" xfId="0" applyFont="1" applyBorder="1"/>
    <xf numFmtId="4" fontId="3" fillId="0" borderId="1" xfId="0" applyNumberFormat="1" applyFont="1" applyBorder="1"/>
    <xf numFmtId="14" fontId="6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4" fontId="6" fillId="0" borderId="3" xfId="0" applyNumberFormat="1" applyFont="1" applyBorder="1"/>
    <xf numFmtId="0" fontId="0" fillId="2" borderId="4" xfId="0" applyFill="1" applyBorder="1"/>
    <xf numFmtId="0" fontId="3" fillId="3" borderId="5" xfId="0" applyFont="1" applyFill="1" applyBorder="1"/>
    <xf numFmtId="0" fontId="0" fillId="0" borderId="2" xfId="0" applyBorder="1"/>
    <xf numFmtId="0" fontId="0" fillId="2" borderId="6" xfId="0" applyFill="1" applyBorder="1"/>
    <xf numFmtId="0" fontId="3" fillId="3" borderId="2" xfId="0" applyFont="1" applyFill="1" applyBorder="1"/>
    <xf numFmtId="14" fontId="0" fillId="4" borderId="2" xfId="0" applyNumberFormat="1" applyFill="1" applyBorder="1"/>
    <xf numFmtId="0" fontId="0" fillId="4" borderId="2" xfId="0" applyFill="1" applyBorder="1"/>
    <xf numFmtId="4" fontId="0" fillId="4" borderId="2" xfId="0" applyNumberFormat="1" applyFill="1" applyBorder="1"/>
    <xf numFmtId="0" fontId="0" fillId="2" borderId="2" xfId="0" applyFill="1" applyBorder="1"/>
    <xf numFmtId="14" fontId="0" fillId="0" borderId="2" xfId="0" applyNumberFormat="1" applyBorder="1"/>
    <xf numFmtId="4" fontId="0" fillId="0" borderId="2" xfId="0" applyNumberFormat="1" applyBorder="1"/>
    <xf numFmtId="0" fontId="0" fillId="5" borderId="2" xfId="0" applyFill="1" applyBorder="1"/>
    <xf numFmtId="0" fontId="7" fillId="6" borderId="2" xfId="0" applyFont="1" applyFill="1" applyBorder="1"/>
    <xf numFmtId="0" fontId="0" fillId="7" borderId="2" xfId="0" applyFill="1" applyBorder="1"/>
    <xf numFmtId="0" fontId="8" fillId="8" borderId="2" xfId="0" quotePrefix="1" applyFont="1" applyFill="1" applyBorder="1"/>
    <xf numFmtId="0" fontId="2" fillId="9" borderId="2" xfId="0" applyFont="1" applyFill="1" applyBorder="1" applyAlignment="1">
      <alignment vertical="center" wrapText="1"/>
    </xf>
    <xf numFmtId="14" fontId="0" fillId="0" borderId="7" xfId="0" applyNumberFormat="1" applyBorder="1"/>
    <xf numFmtId="0" fontId="0" fillId="0" borderId="7" xfId="0" applyBorder="1"/>
    <xf numFmtId="0" fontId="0" fillId="5" borderId="7" xfId="0" applyFill="1" applyBorder="1"/>
    <xf numFmtId="4" fontId="3" fillId="10" borderId="2" xfId="0" applyNumberFormat="1" applyFont="1" applyFill="1" applyBorder="1"/>
    <xf numFmtId="0" fontId="3" fillId="11" borderId="8" xfId="0" applyFont="1" applyFill="1" applyBorder="1"/>
    <xf numFmtId="14" fontId="0" fillId="4" borderId="0" xfId="0" applyNumberFormat="1" applyFill="1"/>
    <xf numFmtId="0" fontId="0" fillId="4" borderId="0" xfId="0" applyFill="1"/>
    <xf numFmtId="4" fontId="0" fillId="4" borderId="0" xfId="0" applyNumberFormat="1" applyFill="1"/>
    <xf numFmtId="0" fontId="7" fillId="0" borderId="2" xfId="0" applyFont="1" applyBorder="1"/>
    <xf numFmtId="0" fontId="8" fillId="0" borderId="0" xfId="0" applyFont="1"/>
    <xf numFmtId="4" fontId="0" fillId="0" borderId="7" xfId="0" applyNumberFormat="1" applyBorder="1"/>
    <xf numFmtId="0" fontId="3" fillId="0" borderId="11" xfId="0" applyFont="1" applyBorder="1"/>
    <xf numFmtId="0" fontId="0" fillId="12" borderId="11" xfId="0" applyFill="1" applyBorder="1"/>
    <xf numFmtId="0" fontId="0" fillId="12" borderId="12" xfId="0" applyFill="1" applyBorder="1"/>
    <xf numFmtId="0" fontId="9" fillId="0" borderId="0" xfId="0" applyFont="1" applyAlignment="1">
      <alignment horizontal="left" vertical="center"/>
    </xf>
    <xf numFmtId="44" fontId="9" fillId="0" borderId="15" xfId="1" applyFont="1" applyBorder="1" applyAlignment="1">
      <alignment vertical="center"/>
    </xf>
    <xf numFmtId="0" fontId="0" fillId="0" borderId="0" xfId="0" applyAlignment="1">
      <alignment horizontal="left" vertical="center"/>
    </xf>
    <xf numFmtId="44" fontId="6" fillId="0" borderId="15" xfId="1" applyFont="1" applyBorder="1" applyAlignment="1">
      <alignment horizontal="center" vertical="center"/>
    </xf>
    <xf numFmtId="0" fontId="2" fillId="9" borderId="17" xfId="0" applyFont="1" applyFill="1" applyBorder="1"/>
    <xf numFmtId="44" fontId="2" fillId="9" borderId="18" xfId="1" applyFont="1" applyFill="1" applyBorder="1"/>
    <xf numFmtId="44" fontId="0" fillId="0" borderId="0" xfId="1" applyFont="1" applyBorder="1"/>
    <xf numFmtId="9" fontId="0" fillId="0" borderId="36" xfId="2" quotePrefix="1" applyFont="1" applyBorder="1"/>
    <xf numFmtId="0" fontId="3" fillId="5" borderId="21" xfId="0" applyFont="1" applyFill="1" applyBorder="1"/>
    <xf numFmtId="44" fontId="3" fillId="5" borderId="21" xfId="1" applyFont="1" applyFill="1" applyBorder="1"/>
    <xf numFmtId="10" fontId="3" fillId="5" borderId="39" xfId="2" applyNumberFormat="1" applyFont="1" applyFill="1" applyBorder="1"/>
    <xf numFmtId="44" fontId="0" fillId="5" borderId="40" xfId="1" applyFont="1" applyFill="1" applyBorder="1"/>
    <xf numFmtId="44" fontId="0" fillId="5" borderId="20" xfId="1" applyFont="1" applyFill="1" applyBorder="1"/>
    <xf numFmtId="10" fontId="0" fillId="0" borderId="36" xfId="2" applyNumberFormat="1" applyFont="1" applyBorder="1"/>
    <xf numFmtId="0" fontId="3" fillId="13" borderId="0" xfId="0" applyFont="1" applyFill="1" applyAlignment="1">
      <alignment wrapText="1"/>
    </xf>
    <xf numFmtId="0" fontId="0" fillId="13" borderId="0" xfId="0" applyFill="1"/>
    <xf numFmtId="44" fontId="0" fillId="13" borderId="0" xfId="1" applyFont="1" applyFill="1" applyBorder="1"/>
    <xf numFmtId="9" fontId="0" fillId="13" borderId="36" xfId="2" applyFont="1" applyFill="1" applyBorder="1"/>
    <xf numFmtId="44" fontId="0" fillId="13" borderId="37" xfId="1" applyFont="1" applyFill="1" applyBorder="1"/>
    <xf numFmtId="44" fontId="0" fillId="13" borderId="38" xfId="1" applyFont="1" applyFill="1" applyBorder="1"/>
    <xf numFmtId="9" fontId="0" fillId="0" borderId="36" xfId="2" applyFont="1" applyBorder="1"/>
    <xf numFmtId="0" fontId="0" fillId="0" borderId="29" xfId="0" applyBorder="1"/>
    <xf numFmtId="44" fontId="0" fillId="0" borderId="29" xfId="1" applyFont="1" applyBorder="1"/>
    <xf numFmtId="9" fontId="0" fillId="0" borderId="41" xfId="2" applyFont="1" applyBorder="1"/>
    <xf numFmtId="44" fontId="0" fillId="0" borderId="45" xfId="1" applyFont="1" applyBorder="1"/>
    <xf numFmtId="44" fontId="0" fillId="0" borderId="47" xfId="1" applyFont="1" applyBorder="1"/>
    <xf numFmtId="44" fontId="1" fillId="13" borderId="50" xfId="1" applyFont="1" applyFill="1" applyBorder="1"/>
    <xf numFmtId="44" fontId="3" fillId="2" borderId="50" xfId="1" applyFont="1" applyFill="1" applyBorder="1"/>
    <xf numFmtId="1" fontId="0" fillId="0" borderId="54" xfId="1" applyNumberFormat="1" applyFont="1" applyBorder="1"/>
    <xf numFmtId="1" fontId="0" fillId="0" borderId="58" xfId="1" applyNumberFormat="1" applyFont="1" applyBorder="1"/>
    <xf numFmtId="44" fontId="2" fillId="6" borderId="62" xfId="1" applyFont="1" applyFill="1" applyBorder="1" applyAlignment="1">
      <alignment horizontal="right" vertical="center" wrapText="1"/>
    </xf>
    <xf numFmtId="0" fontId="4" fillId="6" borderId="64" xfId="0" applyFont="1" applyFill="1" applyBorder="1" applyAlignment="1">
      <alignment horizontal="center"/>
    </xf>
    <xf numFmtId="0" fontId="0" fillId="0" borderId="63" xfId="0" applyBorder="1"/>
    <xf numFmtId="0" fontId="0" fillId="0" borderId="64" xfId="0" applyBorder="1" applyAlignment="1">
      <alignment horizontal="center"/>
    </xf>
    <xf numFmtId="44" fontId="0" fillId="0" borderId="67" xfId="1" applyFont="1" applyBorder="1"/>
    <xf numFmtId="0" fontId="2" fillId="7" borderId="71" xfId="0" applyFont="1" applyFill="1" applyBorder="1" applyAlignment="1">
      <alignment horizontal="center" vertical="center" wrapText="1"/>
    </xf>
    <xf numFmtId="44" fontId="2" fillId="7" borderId="72" xfId="1" applyFont="1" applyFill="1" applyBorder="1" applyAlignment="1">
      <alignment horizontal="right" vertical="center" wrapText="1"/>
    </xf>
    <xf numFmtId="0" fontId="0" fillId="0" borderId="74" xfId="0" applyBorder="1" applyAlignment="1">
      <alignment wrapText="1"/>
    </xf>
    <xf numFmtId="44" fontId="0" fillId="0" borderId="75" xfId="2" applyNumberFormat="1" applyFont="1" applyBorder="1" applyAlignment="1">
      <alignment wrapText="1"/>
    </xf>
    <xf numFmtId="0" fontId="0" fillId="0" borderId="0" xfId="0" applyAlignment="1">
      <alignment wrapText="1"/>
    </xf>
    <xf numFmtId="44" fontId="0" fillId="0" borderId="77" xfId="2" applyNumberFormat="1" applyFont="1" applyBorder="1" applyAlignment="1">
      <alignment wrapText="1"/>
    </xf>
    <xf numFmtId="0" fontId="3" fillId="13" borderId="79" xfId="0" applyFont="1" applyFill="1" applyBorder="1" applyAlignment="1">
      <alignment wrapText="1"/>
    </xf>
    <xf numFmtId="44" fontId="3" fillId="13" borderId="80" xfId="1" applyFont="1" applyFill="1" applyBorder="1" applyAlignment="1">
      <alignment wrapText="1"/>
    </xf>
    <xf numFmtId="44" fontId="0" fillId="0" borderId="83" xfId="1" applyFont="1" applyBorder="1"/>
    <xf numFmtId="44" fontId="0" fillId="0" borderId="85" xfId="1" applyFont="1" applyBorder="1"/>
    <xf numFmtId="44" fontId="3" fillId="13" borderId="88" xfId="1" applyFont="1" applyFill="1" applyBorder="1"/>
    <xf numFmtId="0" fontId="0" fillId="12" borderId="0" xfId="0" applyFill="1"/>
    <xf numFmtId="44" fontId="0" fillId="12" borderId="37" xfId="1" quotePrefix="1" applyFont="1" applyFill="1" applyBorder="1"/>
    <xf numFmtId="9" fontId="0" fillId="12" borderId="36" xfId="2" quotePrefix="1" applyFont="1" applyFill="1" applyBorder="1"/>
    <xf numFmtId="44" fontId="0" fillId="12" borderId="38" xfId="1" quotePrefix="1" applyFont="1" applyFill="1" applyBorder="1"/>
    <xf numFmtId="44" fontId="0" fillId="12" borderId="37" xfId="1" applyFont="1" applyFill="1" applyBorder="1"/>
    <xf numFmtId="10" fontId="0" fillId="12" borderId="36" xfId="2" applyNumberFormat="1" applyFont="1" applyFill="1" applyBorder="1"/>
    <xf numFmtId="44" fontId="0" fillId="12" borderId="38" xfId="1" applyFont="1" applyFill="1" applyBorder="1"/>
    <xf numFmtId="9" fontId="0" fillId="12" borderId="36" xfId="2" applyFont="1" applyFill="1" applyBorder="1"/>
    <xf numFmtId="44" fontId="0" fillId="12" borderId="42" xfId="1" applyFont="1" applyFill="1" applyBorder="1"/>
    <xf numFmtId="9" fontId="0" fillId="12" borderId="41" xfId="2" applyFont="1" applyFill="1" applyBorder="1"/>
    <xf numFmtId="44" fontId="0" fillId="12" borderId="28" xfId="1" applyFont="1" applyFill="1" applyBorder="1"/>
    <xf numFmtId="44" fontId="0" fillId="12" borderId="0" xfId="0" applyNumberFormat="1" applyFill="1"/>
    <xf numFmtId="14" fontId="0" fillId="12" borderId="0" xfId="0" applyNumberFormat="1" applyFill="1"/>
    <xf numFmtId="4" fontId="0" fillId="12" borderId="0" xfId="0" applyNumberFormat="1" applyFill="1"/>
    <xf numFmtId="0" fontId="4" fillId="12" borderId="0" xfId="0" applyFont="1" applyFill="1"/>
    <xf numFmtId="44" fontId="4" fillId="12" borderId="0" xfId="1" applyFont="1" applyFill="1" applyBorder="1"/>
    <xf numFmtId="44" fontId="4" fillId="12" borderId="0" xfId="0" applyNumberFormat="1" applyFont="1" applyFill="1"/>
    <xf numFmtId="9" fontId="0" fillId="12" borderId="68" xfId="2" applyFont="1" applyFill="1" applyBorder="1"/>
    <xf numFmtId="0" fontId="2" fillId="6" borderId="63" xfId="0" applyFont="1" applyFill="1" applyBorder="1"/>
    <xf numFmtId="164" fontId="0" fillId="12" borderId="0" xfId="0" applyNumberFormat="1" applyFill="1"/>
    <xf numFmtId="0" fontId="3" fillId="0" borderId="7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0" fillId="0" borderId="82" xfId="0" applyBorder="1" applyAlignment="1">
      <alignment horizontal="left"/>
    </xf>
    <xf numFmtId="0" fontId="0" fillId="0" borderId="0" xfId="0" applyAlignment="1">
      <alignment horizontal="left" wrapText="1"/>
    </xf>
    <xf numFmtId="0" fontId="3" fillId="13" borderId="87" xfId="0" applyFont="1" applyFill="1" applyBorder="1" applyAlignment="1">
      <alignment horizontal="left"/>
    </xf>
    <xf numFmtId="0" fontId="2" fillId="7" borderId="65" xfId="0" applyFont="1" applyFill="1" applyBorder="1" applyAlignment="1">
      <alignment horizontal="center" vertical="center" wrapText="1"/>
    </xf>
    <xf numFmtId="0" fontId="2" fillId="7" borderId="69" xfId="0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 vertical="center" wrapText="1"/>
    </xf>
    <xf numFmtId="2" fontId="0" fillId="0" borderId="66" xfId="0" applyNumberFormat="1" applyBorder="1" applyAlignment="1">
      <alignment horizontal="left" vertical="center" wrapText="1"/>
    </xf>
    <xf numFmtId="2" fontId="0" fillId="0" borderId="67" xfId="0" applyNumberFormat="1" applyBorder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0" fillId="0" borderId="51" xfId="0" applyBorder="1" applyAlignment="1">
      <alignment horizontal="center" vertical="center" wrapText="1"/>
    </xf>
    <xf numFmtId="44" fontId="1" fillId="13" borderId="49" xfId="1" applyFont="1" applyFill="1" applyBorder="1" applyAlignment="1">
      <alignment horizontal="left"/>
    </xf>
    <xf numFmtId="0" fontId="3" fillId="2" borderId="51" xfId="0" applyFont="1" applyFill="1" applyBorder="1" applyAlignment="1">
      <alignment horizontal="center"/>
    </xf>
    <xf numFmtId="0" fontId="2" fillId="6" borderId="52" xfId="0" applyFont="1" applyFill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2" fillId="6" borderId="59" xfId="0" applyFont="1" applyFill="1" applyBorder="1" applyAlignment="1">
      <alignment horizontal="left" vertical="center" wrapText="1"/>
    </xf>
    <xf numFmtId="0" fontId="2" fillId="6" borderId="60" xfId="0" applyFont="1" applyFill="1" applyBorder="1" applyAlignment="1">
      <alignment horizontal="left" vertical="center" wrapText="1"/>
    </xf>
    <xf numFmtId="0" fontId="2" fillId="6" borderId="6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/>
    </xf>
    <xf numFmtId="0" fontId="3" fillId="5" borderId="19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12" borderId="33" xfId="0" applyFont="1" applyFill="1" applyBorder="1" applyAlignment="1">
      <alignment horizontal="center"/>
    </xf>
    <xf numFmtId="0" fontId="3" fillId="12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12" borderId="0" xfId="0" applyFont="1" applyFill="1" applyAlignment="1">
      <alignment horizontal="center"/>
    </xf>
    <xf numFmtId="0" fontId="2" fillId="9" borderId="9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2">
    <dxf>
      <font>
        <b val="0"/>
        <i val="0"/>
        <color auto="1"/>
      </font>
      <fill>
        <patternFill>
          <bgColor rgb="FFFF7C80"/>
        </patternFill>
      </fill>
    </dxf>
    <dxf>
      <fill>
        <patternFill>
          <bgColor rgb="FFFFC7CE"/>
        </patternFill>
      </fill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009999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4" formatCode="#,##0.0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9" formatCode="dd/mm/yyyy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 outline="0">
        <top style="thin">
          <color indexed="64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800">
                <a:solidFill>
                  <a:sysClr val="windowText" lastClr="000000"/>
                </a:solidFill>
                <a:latin typeface="212 Queenie Sans" panose="02000500000000000000" pitchFamily="2" charset="0"/>
                <a:ea typeface="Open Sans" panose="020B0606030504020204" pitchFamily="34" charset="0"/>
                <a:cs typeface="Open Sans" panose="020B0606030504020204" pitchFamily="34" charset="0"/>
              </a:rPr>
              <a:t>¿Cuánto invertimos en las campañas?</a:t>
            </a:r>
          </a:p>
          <a:p>
            <a:pPr>
              <a:defRPr sz="2800"/>
            </a:pPr>
            <a:r>
              <a:rPr lang="es-ES" sz="2800">
                <a:solidFill>
                  <a:sysClr val="windowText" lastClr="000000"/>
                </a:solidFill>
                <a:latin typeface="212 Queenie Sans" panose="02000500000000000000" pitchFamily="2" charset="0"/>
                <a:ea typeface="Open Sans" panose="020B0606030504020204" pitchFamily="34" charset="0"/>
                <a:cs typeface="Open Sans" panose="020B0606030504020204" pitchFamily="34" charset="0"/>
              </a:rPr>
              <a:t>¿Cuánto</a:t>
            </a:r>
            <a:r>
              <a:rPr lang="es-ES" sz="2800" baseline="0">
                <a:solidFill>
                  <a:sysClr val="windowText" lastClr="000000"/>
                </a:solidFill>
                <a:latin typeface="212 Queenie Sans" panose="02000500000000000000" pitchFamily="2" charset="0"/>
                <a:ea typeface="Open Sans" panose="020B0606030504020204" pitchFamily="34" charset="0"/>
                <a:cs typeface="Open Sans" panose="020B0606030504020204" pitchFamily="34" charset="0"/>
              </a:rPr>
              <a:t> recaudamos?</a:t>
            </a:r>
          </a:p>
          <a:p>
            <a:pPr>
              <a:defRPr sz="2800"/>
            </a:pPr>
            <a:r>
              <a:rPr lang="es-ES" sz="1800" baseline="0">
                <a:solidFill>
                  <a:schemeClr val="bg2">
                    <a:lumMod val="50000"/>
                  </a:schemeClr>
                </a:solidFill>
                <a:latin typeface="212 Queenie Sans" panose="02000500000000000000" pitchFamily="2" charset="0"/>
                <a:ea typeface="Open Sans" panose="020B0606030504020204" pitchFamily="34" charset="0"/>
                <a:cs typeface="Open Sans" panose="020B0606030504020204" pitchFamily="34" charset="0"/>
              </a:rPr>
              <a:t>Análisis basado en datos económicos de 2022</a:t>
            </a:r>
            <a:endParaRPr lang="es-ES" sz="1800">
              <a:solidFill>
                <a:schemeClr val="bg2">
                  <a:lumMod val="50000"/>
                </a:schemeClr>
              </a:solidFill>
              <a:latin typeface="212 Queenie Sans" panose="02000500000000000000" pitchFamily="2" charset="0"/>
              <a:ea typeface="Open Sans" panose="020B0606030504020204" pitchFamily="34" charset="0"/>
              <a:cs typeface="Open Sans" panose="020B0606030504020204" pitchFamily="34" charset="0"/>
            </a:endParaRPr>
          </a:p>
        </c:rich>
      </c:tx>
      <c:layout>
        <c:manualLayout>
          <c:xMode val="edge"/>
          <c:yMode val="edge"/>
          <c:x val="0.10953353092371454"/>
          <c:y val="2.2775121676535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723414068565766"/>
          <c:y val="0.30665425855006934"/>
          <c:w val="0.73875690138215167"/>
          <c:h val="0.53651656743421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'2022'!$H$270</c:f>
              <c:strCache>
                <c:ptCount val="1"/>
                <c:pt idx="0">
                  <c:v>Total inversiones campañas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'2022'!$I$270</c:f>
              <c:numCache>
                <c:formatCode>_("€"* #,##0.00_);_("€"* \(#,##0.00\);_("€"* "-"??_);_(@_)</c:formatCode>
                <c:ptCount val="1"/>
                <c:pt idx="0">
                  <c:v>-406.26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2-4595-9A49-3BB8F5406B0D}"/>
            </c:ext>
          </c:extLst>
        </c:ser>
        <c:ser>
          <c:idx val="1"/>
          <c:order val="1"/>
          <c:tx>
            <c:strRef>
              <c:f>'2022'!$H$271</c:f>
              <c:strCache>
                <c:ptCount val="1"/>
                <c:pt idx="0">
                  <c:v>Total beneficios brutos campañas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'2022'!$I$271</c:f>
              <c:numCache>
                <c:formatCode>_("€"* #,##0.00_);_("€"* \(#,##0.00\);_("€"* "-"??_);_(@_)</c:formatCode>
                <c:ptCount val="1"/>
                <c:pt idx="0">
                  <c:v>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F2-4595-9A49-3BB8F5406B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1301583"/>
        <c:axId val="1871301999"/>
      </c:barChart>
      <c:catAx>
        <c:axId val="187130158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71301999"/>
        <c:crosses val="autoZero"/>
        <c:auto val="1"/>
        <c:lblAlgn val="ctr"/>
        <c:lblOffset val="100"/>
        <c:noMultiLvlLbl val="0"/>
      </c:catAx>
      <c:valAx>
        <c:axId val="1871301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3"/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1301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>
                <a:solidFill>
                  <a:sysClr val="windowText" lastClr="000000"/>
                </a:solidFill>
                <a:latin typeface="212 Queenie Sans" panose="02000500000000000000" pitchFamily="2" charset="0"/>
              </a:rPr>
              <a:t>¿De dónde vienen nuestros fondos?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C7-4CF9-8075-334D59D2A958}"/>
              </c:ext>
            </c:extLst>
          </c:dPt>
          <c:dPt>
            <c:idx val="1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C7-4CF9-8075-334D59D2A958}"/>
              </c:ext>
            </c:extLst>
          </c:dPt>
          <c:dPt>
            <c:idx val="2"/>
            <c:bubble3D val="0"/>
            <c:spPr>
              <a:solidFill>
                <a:srgbClr val="FF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C7-4CF9-8075-334D59D2A958}"/>
              </c:ext>
            </c:extLst>
          </c:dPt>
          <c:dLbls>
            <c:dLbl>
              <c:idx val="0"/>
              <c:layout>
                <c:manualLayout>
                  <c:x val="3.2038409534650938E-2"/>
                  <c:y val="0.162667841212863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3ACA781-6978-46F0-A44C-6FB4BAA20C49}" type="CATEGORYNAME">
                      <a:rPr lang="en-US" sz="1050" b="1"/>
                      <a:pPr>
                        <a:defRPr/>
                      </a:pPr>
                      <a:t>[NOMBRE DE CATEGORÍA]</a:t>
                    </a:fld>
                    <a:endParaRPr lang="en-US" b="1"/>
                  </a:p>
                  <a:p>
                    <a:pPr>
                      <a:defRPr/>
                    </a:pPr>
                    <a:fld id="{A6784E98-7504-46BC-975A-8FAFDDDDC063}" type="VALUE">
                      <a:rPr lang="en-US" sz="800" baseline="0"/>
                      <a:pPr>
                        <a:defRPr/>
                      </a:pPr>
                      <a:t>[VALOR]</a:t>
                    </a:fld>
                    <a:r>
                      <a:rPr lang="en-US" sz="800" baseline="0"/>
                      <a:t> </a:t>
                    </a:r>
                  </a:p>
                  <a:p>
                    <a:pPr>
                      <a:defRPr/>
                    </a:pPr>
                    <a:fld id="{1BFDF393-5B40-447C-9654-4E00780AE8EE}" type="PERCENTAGE">
                      <a:rPr lang="en-US" sz="800" b="1" baseline="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pPr>
                        <a:defRPr/>
                      </a:pPr>
                      <a:t>[PORCENTAJE]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773247220841984"/>
                      <c:h val="0.2950897450151782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7C7-4CF9-8075-334D59D2A958}"/>
                </c:ext>
              </c:extLst>
            </c:dLbl>
            <c:dLbl>
              <c:idx val="1"/>
              <c:layout>
                <c:manualLayout>
                  <c:x val="5.5325106498805343E-2"/>
                  <c:y val="-3.46654542343883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251DE75-DE21-403A-B219-5D1FD0ACC3E7}" type="CATEGORYNAME">
                      <a:rPr lang="en-US" sz="1100" b="1"/>
                      <a:pPr>
                        <a:defRPr/>
                      </a:pPr>
                      <a:t>[NOMBRE DE CATEGORÍA]</a:t>
                    </a:fld>
                    <a:endParaRPr lang="en-US" b="1"/>
                  </a:p>
                  <a:p>
                    <a:pPr>
                      <a:defRPr/>
                    </a:pPr>
                    <a:fld id="{A865C4FF-92FD-439F-80B7-90DE12A894CF}" type="VALUE">
                      <a:rPr lang="en-US" sz="800" baseline="0"/>
                      <a:pPr>
                        <a:defRPr/>
                      </a:pPr>
                      <a:t>[VALOR]</a:t>
                    </a:fld>
                    <a:r>
                      <a:rPr lang="en-US" baseline="0"/>
                      <a:t> </a:t>
                    </a:r>
                  </a:p>
                  <a:p>
                    <a:pPr>
                      <a:defRPr/>
                    </a:pPr>
                    <a:fld id="{1FA2386E-B08E-4C4A-A382-FE9FA1F91E5B}" type="PERCENTAGE">
                      <a:rPr lang="en-US" b="1" baseline="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pPr>
                        <a:defRPr/>
                      </a:pPr>
                      <a:t>[PORCENTAJE]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572615748178215"/>
                      <c:h val="0.21461746391453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7C7-4CF9-8075-334D59D2A958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375FC0E-BE2C-4EE0-9763-5AB97A6088C7}" type="CATEGORYNAME">
                      <a:rPr lang="en-US" sz="1100" b="1"/>
                      <a:pPr>
                        <a:defRPr/>
                      </a:pPr>
                      <a:t>[NOMBRE DE CATEGORÍA]</a:t>
                    </a:fld>
                    <a:endParaRPr lang="en-US" sz="1000" b="1"/>
                  </a:p>
                  <a:p>
                    <a:pPr>
                      <a:defRPr/>
                    </a:pPr>
                    <a:fld id="{358D2219-67C9-4ED7-AFFB-CAACBB5BC066}" type="VALUE">
                      <a:rPr lang="en-US" sz="800" baseline="0"/>
                      <a:pPr>
                        <a:defRPr/>
                      </a:pPr>
                      <a:t>[VALOR]</a:t>
                    </a:fld>
                    <a:r>
                      <a:rPr lang="en-US" baseline="0"/>
                      <a:t> </a:t>
                    </a:r>
                  </a:p>
                  <a:p>
                    <a:pPr>
                      <a:defRPr/>
                    </a:pPr>
                    <a:fld id="{83FC4CA1-A677-40C0-A9D6-3AB2AB5E396F}" type="PERCENTAGE">
                      <a:rPr lang="en-US" sz="800" b="1" baseline="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pPr>
                        <a:defRPr/>
                      </a:pPr>
                      <a:t>[PORCENTAJE]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542193279926534"/>
                      <c:h val="0.218293892311855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7C7-4CF9-8075-334D59D2A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'2022'!$C$298:$C$300</c:f>
              <c:strCache>
                <c:ptCount val="3"/>
                <c:pt idx="0">
                  <c:v>Donaciones/ subvenciones</c:v>
                </c:pt>
                <c:pt idx="1">
                  <c:v>Personas socias</c:v>
                </c:pt>
                <c:pt idx="2">
                  <c:v>Campañas</c:v>
                </c:pt>
              </c:strCache>
            </c:strRef>
          </c:cat>
          <c:val>
            <c:numRef>
              <c:f>'2022'!$D$298:$D$300</c:f>
              <c:numCache>
                <c:formatCode>_("€"* #,##0.00_);_("€"* \(#,##0.00\);_("€"* "-"??_);_(@_)</c:formatCode>
                <c:ptCount val="3"/>
                <c:pt idx="0">
                  <c:v>760</c:v>
                </c:pt>
                <c:pt idx="1">
                  <c:v>3450</c:v>
                </c:pt>
                <c:pt idx="2">
                  <c:v>2028.74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C7-4CF9-8075-334D59D2A9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212 Queenie Sans" panose="02000500000000000000" pitchFamily="2" charset="0"/>
                <a:ea typeface="+mn-ea"/>
                <a:cs typeface="+mn-cs"/>
              </a:defRPr>
            </a:pPr>
            <a:r>
              <a:rPr lang="es-ES" sz="2400">
                <a:solidFill>
                  <a:sysClr val="windowText" lastClr="000000"/>
                </a:solidFill>
                <a:latin typeface="212 Queenie Sans" panose="02000500000000000000" pitchFamily="2" charset="0"/>
              </a:rPr>
              <a:t>¿A dónde</a:t>
            </a:r>
            <a:r>
              <a:rPr lang="es-ES" sz="2400" baseline="0">
                <a:solidFill>
                  <a:sysClr val="windowText" lastClr="000000"/>
                </a:solidFill>
                <a:latin typeface="212 Queenie Sans" panose="02000500000000000000" pitchFamily="2" charset="0"/>
              </a:rPr>
              <a:t> van nuestros fondos?</a:t>
            </a:r>
          </a:p>
        </c:rich>
      </c:tx>
      <c:layout>
        <c:manualLayout>
          <c:xMode val="edge"/>
          <c:yMode val="edge"/>
          <c:x val="0.28910825069709006"/>
          <c:y val="4.3142020539519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212 Queenie Sans" panose="02000500000000000000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1577584144814472"/>
          <c:w val="0.98611903528388212"/>
          <c:h val="0.75148281214254553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FF99FF"/>
            </a:solidFill>
          </c:spPr>
          <c:explosion val="9"/>
          <c:dPt>
            <c:idx val="0"/>
            <c:bubble3D val="0"/>
            <c:spPr>
              <a:solidFill>
                <a:srgbClr val="FF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6F-4553-905E-87965CE168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6F-4553-905E-87965CE1686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C6F-4553-905E-87965CE16863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6F-4553-905E-87965CE1686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C6F-4553-905E-87965CE16863}"/>
              </c:ext>
            </c:extLst>
          </c:dPt>
          <c:dPt>
            <c:idx val="5"/>
            <c:bubble3D val="0"/>
            <c:spPr>
              <a:solidFill>
                <a:srgbClr val="FF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C6F-4553-905E-87965CE16863}"/>
              </c:ext>
            </c:extLst>
          </c:dPt>
          <c:dPt>
            <c:idx val="6"/>
            <c:bubble3D val="0"/>
            <c:spPr>
              <a:solidFill>
                <a:srgbClr val="FF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C6F-4553-905E-87965CE1686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6192418-DEDB-4D95-ACDB-501DA6E988A2}" type="CATEGORYNAME">
                      <a:rPr lang="en-US" sz="1400" b="1">
                        <a:solidFill>
                          <a:srgbClr val="FF99FF"/>
                        </a:solidFill>
                      </a:rPr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</a:p>
                  <a:p>
                    <a:fld id="{378F3A88-A63A-40C8-A43F-B54E6441B444}" type="VALUE">
                      <a:rPr lang="en-US" baseline="0"/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C6F-4553-905E-87965CE1686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48F0C2A-4672-46AF-9EFA-DEF0DB977762}" type="CATEGORYNAME">
                      <a:rPr lang="en-US" b="1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CCE7FCB0-5CFD-4E29-A556-10B3DDE3F89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C6F-4553-905E-87965CE16863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75B250A-9C8D-4AA4-ABCA-6C69B4A0F59B}" type="CATEGORYNAME">
                      <a:rPr lang="en-US" b="1"/>
                      <a:pPr algn="l">
                        <a:defRPr/>
                      </a:pPr>
                      <a:t>[NOMBRE DE CATEGORÍA]</a:t>
                    </a:fld>
                    <a:r>
                      <a:rPr lang="en-US" baseline="0"/>
                      <a:t>; </a:t>
                    </a:r>
                    <a:fld id="{9F8F5408-9E2A-40C3-8417-F3BC5299F2CF}" type="VALUE">
                      <a:rPr lang="en-US" baseline="0"/>
                      <a:pPr algn="l">
                        <a:defRPr/>
                      </a:pPr>
                      <a:t>[VALOR]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20103859300666"/>
                      <c:h val="8.195043518309062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C6F-4553-905E-87965CE16863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DF8E13F-4D2B-48D9-B51A-33BCB671E6F5}" type="CATEGORYNAME">
                      <a:rPr lang="en-US" b="1"/>
                      <a:pPr algn="l">
                        <a:defRPr/>
                      </a:pPr>
                      <a:t>[NOMBRE DE CATEGORÍA]</a:t>
                    </a:fld>
                    <a:r>
                      <a:rPr lang="en-US" baseline="0"/>
                      <a:t>; </a:t>
                    </a:r>
                  </a:p>
                  <a:p>
                    <a:pPr algn="l">
                      <a:defRPr/>
                    </a:pPr>
                    <a:fld id="{7AC8F5BD-1636-41D5-A545-9724007ADC77}" type="VALUE">
                      <a:rPr lang="en-US" baseline="0"/>
                      <a:pPr algn="l">
                        <a:defRPr/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C6F-4553-905E-87965CE16863}"/>
                </c:ext>
              </c:extLst>
            </c:dLbl>
            <c:dLbl>
              <c:idx val="4"/>
              <c:layout>
                <c:manualLayout>
                  <c:x val="-1.0649765684190841E-2"/>
                  <c:y val="-1.517290057831506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rgbClr val="FF0000"/>
                        </a:solidFill>
                      </a:rPr>
                      <a:t>Gastos</a:t>
                    </a:r>
                    <a:r>
                      <a:rPr lang="en-US" b="1" baseline="0">
                        <a:solidFill>
                          <a:srgbClr val="FF0000"/>
                        </a:solidFill>
                      </a:rPr>
                      <a:t> de gestión</a:t>
                    </a:r>
                    <a:r>
                      <a:rPr lang="en-US" baseline="0"/>
                      <a:t>; </a:t>
                    </a:r>
                    <a:fld id="{0C035BBE-22BF-4194-9674-1567AF2D81F0}" type="VALUE">
                      <a:rPr lang="en-US" baseline="0"/>
                      <a:pPr>
                        <a:defRPr/>
                      </a:pPr>
                      <a:t>[VALOR]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673178117890113E-2"/>
                      <c:h val="0.136510705974753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C6F-4553-905E-87965CE168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'2022'!$B$310:$B$313</c:f>
              <c:strCache>
                <c:ptCount val="4"/>
                <c:pt idx="0">
                  <c:v>Proyectos</c:v>
                </c:pt>
                <c:pt idx="1">
                  <c:v>Teléfono</c:v>
                </c:pt>
                <c:pt idx="2">
                  <c:v>Comisiones bancarias</c:v>
                </c:pt>
                <c:pt idx="3">
                  <c:v>Web</c:v>
                </c:pt>
              </c:strCache>
            </c:strRef>
          </c:cat>
          <c:val>
            <c:numRef>
              <c:f>'2022'!$C$310:$C$313</c:f>
              <c:numCache>
                <c:formatCode>#,##0.00\ "€"</c:formatCode>
                <c:ptCount val="4"/>
                <c:pt idx="0">
                  <c:v>10865.68</c:v>
                </c:pt>
                <c:pt idx="1">
                  <c:v>15</c:v>
                </c:pt>
                <c:pt idx="2">
                  <c:v>126.03</c:v>
                </c:pt>
                <c:pt idx="3">
                  <c:v>263.83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C6F-4553-905E-87965CE16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800">
                <a:solidFill>
                  <a:sysClr val="windowText" lastClr="000000"/>
                </a:solidFill>
                <a:latin typeface="212 Queenie Sans" panose="02000500000000000000" pitchFamily="2" charset="0"/>
              </a:rPr>
              <a:t>¿Cómo</a:t>
            </a:r>
            <a:r>
              <a:rPr lang="es-ES" sz="2800" baseline="0">
                <a:solidFill>
                  <a:sysClr val="windowText" lastClr="000000"/>
                </a:solidFill>
                <a:latin typeface="212 Queenie Sans" panose="02000500000000000000" pitchFamily="2" charset="0"/>
              </a:rPr>
              <a:t> crece la familia?</a:t>
            </a:r>
          </a:p>
          <a:p>
            <a:pPr>
              <a:defRPr/>
            </a:pPr>
            <a:r>
              <a:rPr lang="es-ES" baseline="0">
                <a:latin typeface="212 Queenie Sans" panose="02000500000000000000" pitchFamily="2" charset="0"/>
              </a:rPr>
              <a:t>Nº de personas socias por trimestre en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'2022'!$C$286:$C$290</c:f>
              <c:strCache>
                <c:ptCount val="5"/>
                <c:pt idx="0">
                  <c:v>2021</c:v>
                </c:pt>
                <c:pt idx="1">
                  <c:v>ene-mar 2022</c:v>
                </c:pt>
                <c:pt idx="2">
                  <c:v>abr-jun 2022</c:v>
                </c:pt>
                <c:pt idx="3">
                  <c:v>jul-sep 2022</c:v>
                </c:pt>
                <c:pt idx="4">
                  <c:v>oct-dic 2022</c:v>
                </c:pt>
              </c:strCache>
            </c:strRef>
          </c:cat>
          <c:val>
            <c:numRef>
              <c:f>'2022'!$D$286:$D$290</c:f>
              <c:numCache>
                <c:formatCode>General</c:formatCode>
                <c:ptCount val="5"/>
                <c:pt idx="0">
                  <c:v>46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9EB-42D5-80DD-C8A67DA07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7060191"/>
        <c:axId val="2017069759"/>
        <c:extLst/>
      </c:barChart>
      <c:catAx>
        <c:axId val="201706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7069759"/>
        <c:crosses val="autoZero"/>
        <c:auto val="1"/>
        <c:lblAlgn val="ctr"/>
        <c:lblOffset val="100"/>
        <c:noMultiLvlLbl val="0"/>
      </c:catAx>
      <c:valAx>
        <c:axId val="2017069759"/>
        <c:scaling>
          <c:orientation val="minMax"/>
          <c:max val="49"/>
          <c:min val="4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706019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>
                <a:solidFill>
                  <a:sysClr val="windowText" lastClr="000000"/>
                </a:solidFill>
                <a:latin typeface="212 Queenie Sans" panose="02000500000000000000" pitchFamily="2" charset="0"/>
              </a:rPr>
              <a:t>¿Cuánto</a:t>
            </a:r>
            <a:r>
              <a:rPr lang="es-ES" sz="2400" baseline="0">
                <a:solidFill>
                  <a:sysClr val="windowText" lastClr="000000"/>
                </a:solidFill>
                <a:latin typeface="212 Queenie Sans" panose="02000500000000000000" pitchFamily="2" charset="0"/>
              </a:rPr>
              <a:t> entra en nuestras cuentas? </a:t>
            </a:r>
          </a:p>
          <a:p>
            <a:pPr>
              <a:defRPr sz="2400"/>
            </a:pPr>
            <a:r>
              <a:rPr lang="es-ES" sz="2400" baseline="0">
                <a:solidFill>
                  <a:sysClr val="windowText" lastClr="000000"/>
                </a:solidFill>
                <a:latin typeface="212 Queenie Sans" panose="02000500000000000000" pitchFamily="2" charset="0"/>
              </a:rPr>
              <a:t>¿Cuánto sale?</a:t>
            </a:r>
            <a:endParaRPr lang="es-ES" sz="2400">
              <a:solidFill>
                <a:sysClr val="windowText" lastClr="000000"/>
              </a:solidFill>
              <a:latin typeface="212 Queenie Sans" panose="02000500000000000000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'2022'!$B$317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'2022'!$C$317</c:f>
              <c:numCache>
                <c:formatCode>_("€"* #,##0.00_);_("€"* \(#,##0.00\);_("€"* "-"??_);_(@_)</c:formatCode>
                <c:ptCount val="1"/>
                <c:pt idx="0">
                  <c:v>6238.74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6-4A40-91CB-75E6A482AA2E}"/>
            </c:ext>
          </c:extLst>
        </c:ser>
        <c:ser>
          <c:idx val="1"/>
          <c:order val="1"/>
          <c:tx>
            <c:strRef>
              <c:f>'2022'!$B$318</c:f>
              <c:strCache>
                <c:ptCount val="1"/>
                <c:pt idx="0">
                  <c:v>Salidas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966-4A40-91CB-75E6A482AA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'2022'!$C$318</c:f>
              <c:numCache>
                <c:formatCode>_("€"* #,##0.00_);_("€"* \(#,##0.00\);_("€"* "-"??_);_(@_)</c:formatCode>
                <c:ptCount val="1"/>
                <c:pt idx="0">
                  <c:v>-10891.44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66-4A40-91CB-75E6A482AA2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3045919"/>
        <c:axId val="1633044671"/>
      </c:barChart>
      <c:catAx>
        <c:axId val="163304591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33044671"/>
        <c:crosses val="autoZero"/>
        <c:auto val="1"/>
        <c:lblAlgn val="ctr"/>
        <c:lblOffset val="100"/>
        <c:noMultiLvlLbl val="0"/>
      </c:catAx>
      <c:valAx>
        <c:axId val="163304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33045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486691</xdr:colOff>
      <xdr:row>0</xdr:row>
      <xdr:rowOff>120651</xdr:rowOff>
    </xdr:from>
    <xdr:ext cx="1472954" cy="950685"/>
    <xdr:pic>
      <xdr:nvPicPr>
        <xdr:cNvPr id="2" name="Imagen 1">
          <a:extLst>
            <a:ext uri="{FF2B5EF4-FFF2-40B4-BE49-F238E27FC236}">
              <a16:creationId xmlns:a16="http://schemas.microsoft.com/office/drawing/2014/main" id="{16FD63DD-8374-4B2C-95EE-ACA5B10F75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903"/>
        <a:stretch/>
      </xdr:blipFill>
      <xdr:spPr>
        <a:xfrm>
          <a:off x="7655841" y="123826"/>
          <a:ext cx="1472954" cy="950685"/>
        </a:xfrm>
        <a:prstGeom prst="rect">
          <a:avLst/>
        </a:prstGeom>
      </xdr:spPr>
    </xdr:pic>
    <xdr:clientData/>
  </xdr:oneCellAnchor>
  <xdr:twoCellAnchor>
    <xdr:from>
      <xdr:col>7</xdr:col>
      <xdr:colOff>358054</xdr:colOff>
      <xdr:row>268</xdr:row>
      <xdr:rowOff>163073</xdr:rowOff>
    </xdr:from>
    <xdr:to>
      <xdr:col>13</xdr:col>
      <xdr:colOff>50534</xdr:colOff>
      <xdr:row>295</xdr:row>
      <xdr:rowOff>200851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EC81C75-9F4E-43EC-8F6F-34CCE5F9AE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707572</xdr:colOff>
      <xdr:row>296</xdr:row>
      <xdr:rowOff>95250</xdr:rowOff>
    </xdr:from>
    <xdr:to>
      <xdr:col>9</xdr:col>
      <xdr:colOff>312964</xdr:colOff>
      <xdr:row>314</xdr:row>
      <xdr:rowOff>84818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81D5FFD-15C0-4F65-A5E8-7DCE2A399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1220002</xdr:colOff>
      <xdr:row>315</xdr:row>
      <xdr:rowOff>128308</xdr:rowOff>
    </xdr:from>
    <xdr:to>
      <xdr:col>9</xdr:col>
      <xdr:colOff>358215</xdr:colOff>
      <xdr:row>338</xdr:row>
      <xdr:rowOff>146120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2AA43D5-684F-44AC-B8E0-9264B2580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514152</xdr:colOff>
      <xdr:row>296</xdr:row>
      <xdr:rowOff>78468</xdr:rowOff>
    </xdr:from>
    <xdr:to>
      <xdr:col>17</xdr:col>
      <xdr:colOff>204107</xdr:colOff>
      <xdr:row>314</xdr:row>
      <xdr:rowOff>54429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3D0DD5F-52D2-4027-9335-1F02324A4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529853</xdr:colOff>
      <xdr:row>315</xdr:row>
      <xdr:rowOff>97678</xdr:rowOff>
    </xdr:from>
    <xdr:to>
      <xdr:col>17</xdr:col>
      <xdr:colOff>211259</xdr:colOff>
      <xdr:row>334</xdr:row>
      <xdr:rowOff>99198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28BA9B6-ADE9-485E-8A30-E944D9512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0.75559</cdr:x>
      <cdr:y>0.53739</cdr:y>
    </cdr:from>
    <cdr:to>
      <cdr:x>0.96274</cdr:x>
      <cdr:y>0.65684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A61DFB0A-A325-4296-9A7B-3AE5FDCFA202}"/>
            </a:ext>
          </a:extLst>
        </cdr:cNvPr>
        <cdr:cNvSpPr txBox="1"/>
      </cdr:nvSpPr>
      <cdr:spPr>
        <a:xfrm xmlns:a="http://schemas.openxmlformats.org/drawingml/2006/main">
          <a:off x="4052594" y="2664799"/>
          <a:ext cx="1111046" cy="59229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20000"/>
            <a:lumOff val="80000"/>
          </a:schemeClr>
        </a:solidFill>
        <a:ln xmlns:a="http://schemas.openxmlformats.org/drawingml/2006/main" w="38100">
          <a:solidFill>
            <a:srgbClr val="92D05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5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Balance:</a:t>
          </a:r>
          <a:r>
            <a:rPr lang="es-ES" sz="105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</a:p>
        <a:p xmlns:a="http://schemas.openxmlformats.org/drawingml/2006/main">
          <a:endParaRPr lang="es-ES" sz="40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 xmlns:a="http://schemas.openxmlformats.org/drawingml/2006/main">
          <a:r>
            <a:rPr lang="es-ES" sz="1100" b="1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+ 2.028,74 €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0.16312</cdr:x>
      <cdr:y>0.46532</cdr:y>
    </cdr:from>
    <cdr:to>
      <cdr:x>0.35271</cdr:x>
      <cdr:y>0.60758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58DA7338-5B34-4128-9F19-AB3EB4BCEDD3}"/>
            </a:ext>
          </a:extLst>
        </cdr:cNvPr>
        <cdr:cNvSpPr txBox="1"/>
      </cdr:nvSpPr>
      <cdr:spPr>
        <a:xfrm xmlns:a="http://schemas.openxmlformats.org/drawingml/2006/main">
          <a:off x="1167140" y="1947421"/>
          <a:ext cx="1356531" cy="595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4000" b="1">
              <a:solidFill>
                <a:schemeClr val="bg1"/>
              </a:solidFill>
              <a:latin typeface="212 Queenie Sans" panose="02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96,5</a:t>
          </a:r>
          <a:r>
            <a:rPr lang="es-ES" sz="3200" b="1">
              <a:solidFill>
                <a:schemeClr val="bg1"/>
              </a:solidFill>
              <a:latin typeface="212 Queenie Sans" panose="02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%</a:t>
          </a:r>
        </a:p>
      </cdr:txBody>
    </cdr:sp>
  </cdr:relSizeAnchor>
  <cdr:relSizeAnchor xmlns:cdr="http://schemas.openxmlformats.org/drawingml/2006/chartDrawing">
    <cdr:from>
      <cdr:x>0.49881</cdr:x>
      <cdr:y>0.49854</cdr:y>
    </cdr:from>
    <cdr:to>
      <cdr:x>0.60351</cdr:x>
      <cdr:y>0.6408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20E0B18A-4CE8-4D48-AEC8-8BBD2D089698}"/>
            </a:ext>
          </a:extLst>
        </cdr:cNvPr>
        <cdr:cNvSpPr txBox="1"/>
      </cdr:nvSpPr>
      <cdr:spPr>
        <a:xfrm xmlns:a="http://schemas.openxmlformats.org/drawingml/2006/main">
          <a:off x="2832581" y="1993046"/>
          <a:ext cx="594561" cy="568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600" b="1">
              <a:solidFill>
                <a:schemeClr val="bg1"/>
              </a:solidFill>
              <a:latin typeface="212 Queenie Sans" panose="02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3,5 %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lvaro\Downloads\20240108_Cuentas_Nuevi.xlsx" TargetMode="External"/><Relationship Id="rId1" Type="http://schemas.openxmlformats.org/officeDocument/2006/relationships/externalLinkPath" Target="20240108_Cuentas_Nue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entas TOTAL"/>
      <sheetName val="GASTOS"/>
      <sheetName val="BBVA"/>
      <sheetName val="FIARE"/>
      <sheetName val="Concil. banc."/>
      <sheetName val="2018"/>
      <sheetName val="2019"/>
      <sheetName val="2020 sem 1"/>
      <sheetName val="2020 sem 2"/>
      <sheetName val="2020"/>
      <sheetName val="2021 sem 1"/>
      <sheetName val="2021 sem 2"/>
      <sheetName val="2021"/>
      <sheetName val="2022 sem 1"/>
      <sheetName val="2022"/>
      <sheetName val="2023"/>
    </sheetNames>
    <sheetDataSet>
      <sheetData sheetId="0"/>
      <sheetData sheetId="1">
        <row r="73">
          <cell r="D73">
            <v>71</v>
          </cell>
        </row>
      </sheetData>
      <sheetData sheetId="2">
        <row r="268">
          <cell r="G268">
            <v>30</v>
          </cell>
        </row>
      </sheetData>
      <sheetData sheetId="3">
        <row r="396">
          <cell r="D396">
            <v>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13">
          <cell r="E113">
            <v>13528.92</v>
          </cell>
        </row>
      </sheetData>
      <sheetData sheetId="12"/>
      <sheetData sheetId="13">
        <row r="36">
          <cell r="C36">
            <v>10</v>
          </cell>
        </row>
      </sheetData>
      <sheetData sheetId="14">
        <row r="270">
          <cell r="H270" t="str">
            <v xml:space="preserve">Total inversiones campañas </v>
          </cell>
        </row>
      </sheetData>
      <sheetData sheetId="1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D97EA2-B97B-4D83-96D8-CD08446B9E0C}" name="Tabla46" displayName="Tabla46" ref="A7:H248" totalsRowShown="0" headerRowDxfId="11" tableBorderDxfId="10">
  <autoFilter ref="A7:H248" xr:uid="{CB9FD974-C4FA-49BC-8FF5-FE7438BF950D}"/>
  <tableColumns count="8">
    <tableColumn id="1" xr3:uid="{712B5E4F-2A9C-4C4A-95B6-44C3ECBDC9EC}" name="Fecha" dataDxfId="9"/>
    <tableColumn id="2" xr3:uid="{643F8D37-60AB-41F7-88D5-3D2C6E3A69AB}" name="Ref." dataDxfId="8"/>
    <tableColumn id="3" xr3:uid="{D4C7D93D-514A-4D07-B512-C1E94A2AF115}" name="Importe" dataDxfId="7"/>
    <tableColumn id="4" xr3:uid="{368D0FE6-D892-48E0-AC92-03633D4DC5CE}" name="Concepto" dataDxfId="6"/>
    <tableColumn id="5" xr3:uid="{80DDDDB0-E3E8-476A-AB4D-449FD02B7624}" name="Fondos totales" dataDxfId="5">
      <calculatedColumnFormula>E7+C8</calculatedColumnFormula>
    </tableColumn>
    <tableColumn id="6" xr3:uid="{C1FD9321-A593-4D67-964F-67985F02648A}" name="Clasificación" dataDxfId="4"/>
    <tableColumn id="7" xr3:uid="{DFC5AC8D-6E3D-412D-BACC-83EA4E00E777}" name="Notas 1" dataDxfId="3"/>
    <tableColumn id="8" xr3:uid="{DFEF8290-7156-4B8D-A20E-46CCF16DEB88}" name="Notas 2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5B540-79C9-40D1-B500-E9977E05ADEF}">
  <dimension ref="A1:AB439"/>
  <sheetViews>
    <sheetView tabSelected="1" topLeftCell="A250" zoomScale="85" zoomScaleNormal="85" workbookViewId="0">
      <selection activeCell="H257" sqref="H257"/>
    </sheetView>
  </sheetViews>
  <sheetFormatPr baseColWidth="10" defaultRowHeight="14.5" x14ac:dyDescent="0.35"/>
  <cols>
    <col min="1" max="1" width="11.6328125" bestFit="1" customWidth="1"/>
    <col min="3" max="3" width="11.54296875" bestFit="1" customWidth="1"/>
    <col min="4" max="4" width="37.81640625" customWidth="1"/>
    <col min="5" max="5" width="14.6328125" customWidth="1"/>
    <col min="6" max="6" width="16.1796875" customWidth="1"/>
    <col min="7" max="7" width="16.54296875" customWidth="1"/>
    <col min="8" max="8" width="26.6328125" customWidth="1"/>
    <col min="9" max="28" width="10.90625" style="83"/>
  </cols>
  <sheetData>
    <row r="1" spans="1:8" x14ac:dyDescent="0.35">
      <c r="A1" s="83"/>
      <c r="B1" s="83"/>
      <c r="C1" s="83"/>
      <c r="D1" s="83"/>
      <c r="E1" s="83"/>
      <c r="F1" s="83"/>
      <c r="G1" s="83"/>
      <c r="H1" s="83"/>
    </row>
    <row r="2" spans="1:8" x14ac:dyDescent="0.35">
      <c r="A2" s="83"/>
      <c r="B2" s="83"/>
      <c r="C2" s="83"/>
      <c r="D2" s="83"/>
      <c r="E2" s="83"/>
      <c r="F2" s="83"/>
      <c r="G2" s="83"/>
      <c r="H2" s="83"/>
    </row>
    <row r="3" spans="1:8" ht="23" x14ac:dyDescent="0.5">
      <c r="A3" s="83"/>
      <c r="B3" s="83"/>
      <c r="C3" s="169" t="s">
        <v>0</v>
      </c>
      <c r="D3" s="169"/>
      <c r="E3" s="169"/>
      <c r="F3" s="169"/>
      <c r="G3" s="83"/>
      <c r="H3" s="83"/>
    </row>
    <row r="4" spans="1:8" x14ac:dyDescent="0.35">
      <c r="A4" s="83"/>
      <c r="B4" s="83"/>
      <c r="C4" s="83"/>
      <c r="D4" s="83"/>
      <c r="E4" s="83"/>
      <c r="F4" s="83"/>
      <c r="G4" s="83"/>
      <c r="H4" s="83"/>
    </row>
    <row r="5" spans="1:8" x14ac:dyDescent="0.35">
      <c r="A5" s="83"/>
      <c r="B5" s="83"/>
      <c r="C5" s="83"/>
      <c r="D5" s="83"/>
      <c r="E5" s="83"/>
      <c r="F5" s="83"/>
      <c r="G5" s="83"/>
      <c r="H5" s="83"/>
    </row>
    <row r="6" spans="1:8" x14ac:dyDescent="0.35">
      <c r="A6" s="83"/>
      <c r="B6" s="83"/>
      <c r="C6" s="83"/>
      <c r="D6" s="83"/>
      <c r="E6" s="83"/>
      <c r="F6" s="83"/>
      <c r="G6" s="83"/>
      <c r="H6" s="83"/>
    </row>
    <row r="7" spans="1:8" ht="15" thickBot="1" x14ac:dyDescent="0.4">
      <c r="A7" s="1" t="s">
        <v>1</v>
      </c>
      <c r="B7" s="1" t="s">
        <v>2</v>
      </c>
      <c r="C7" s="1" t="s">
        <v>3</v>
      </c>
      <c r="D7" s="1" t="s">
        <v>4</v>
      </c>
      <c r="E7" s="2" t="s">
        <v>5</v>
      </c>
      <c r="F7" s="1" t="s">
        <v>6</v>
      </c>
      <c r="G7" s="1" t="s">
        <v>7</v>
      </c>
      <c r="H7" s="1" t="s">
        <v>8</v>
      </c>
    </row>
    <row r="8" spans="1:8" ht="15" thickBot="1" x14ac:dyDescent="0.4">
      <c r="A8" s="3">
        <v>44537.458333333336</v>
      </c>
      <c r="B8" s="4" t="s">
        <v>9</v>
      </c>
      <c r="C8" s="5">
        <v>-301.75</v>
      </c>
      <c r="D8" s="4" t="s">
        <v>10</v>
      </c>
      <c r="E8" s="6">
        <v>12777.349999999999</v>
      </c>
      <c r="F8" s="7" t="s">
        <v>11</v>
      </c>
      <c r="G8" s="8" t="s">
        <v>12</v>
      </c>
      <c r="H8" s="9"/>
    </row>
    <row r="9" spans="1:8" x14ac:dyDescent="0.35">
      <c r="A9" s="3">
        <v>44544.458333333336</v>
      </c>
      <c r="B9" s="4"/>
      <c r="C9" s="5">
        <v>25</v>
      </c>
      <c r="D9" s="4" t="s">
        <v>13</v>
      </c>
      <c r="E9" s="5">
        <v>12802.349999999999</v>
      </c>
      <c r="F9" s="10" t="s">
        <v>11</v>
      </c>
      <c r="G9" s="11" t="s">
        <v>12</v>
      </c>
      <c r="H9" s="9"/>
    </row>
    <row r="10" spans="1:8" x14ac:dyDescent="0.35">
      <c r="A10" s="12"/>
      <c r="B10" s="13"/>
      <c r="C10" s="14"/>
      <c r="D10" s="13"/>
      <c r="E10" s="14"/>
      <c r="F10" s="12"/>
      <c r="G10" s="12"/>
      <c r="H10" s="12"/>
    </row>
    <row r="11" spans="1:8" x14ac:dyDescent="0.35">
      <c r="A11" s="3">
        <v>44550.458333333336</v>
      </c>
      <c r="B11" s="4"/>
      <c r="C11" s="5">
        <v>10</v>
      </c>
      <c r="D11" s="4" t="s">
        <v>14</v>
      </c>
      <c r="E11" s="5">
        <v>12939.32</v>
      </c>
      <c r="F11" s="15" t="s">
        <v>11</v>
      </c>
      <c r="G11" s="11" t="s">
        <v>12</v>
      </c>
      <c r="H11" s="9"/>
    </row>
    <row r="12" spans="1:8" x14ac:dyDescent="0.35">
      <c r="A12" s="3">
        <v>44550.458333333336</v>
      </c>
      <c r="B12" s="4"/>
      <c r="C12" s="5">
        <v>10</v>
      </c>
      <c r="D12" s="4" t="s">
        <v>15</v>
      </c>
      <c r="E12" s="5">
        <v>12949.32</v>
      </c>
      <c r="F12" s="15" t="s">
        <v>11</v>
      </c>
      <c r="G12" s="11" t="s">
        <v>12</v>
      </c>
      <c r="H12" s="9"/>
    </row>
    <row r="13" spans="1:8" x14ac:dyDescent="0.35">
      <c r="A13" s="3">
        <v>44550.458333333336</v>
      </c>
      <c r="B13" s="4"/>
      <c r="C13" s="5">
        <v>20</v>
      </c>
      <c r="D13" s="4" t="s">
        <v>16</v>
      </c>
      <c r="E13" s="5">
        <v>12969.32</v>
      </c>
      <c r="F13" s="15" t="s">
        <v>11</v>
      </c>
      <c r="G13" s="11" t="s">
        <v>12</v>
      </c>
      <c r="H13" s="9"/>
    </row>
    <row r="14" spans="1:8" x14ac:dyDescent="0.35">
      <c r="A14" s="3">
        <v>44550.458333333336</v>
      </c>
      <c r="B14" s="4"/>
      <c r="C14" s="5">
        <v>10</v>
      </c>
      <c r="D14" s="4" t="s">
        <v>17</v>
      </c>
      <c r="E14" s="5">
        <v>12979.32</v>
      </c>
      <c r="F14" s="15" t="s">
        <v>11</v>
      </c>
      <c r="G14" s="11" t="s">
        <v>12</v>
      </c>
      <c r="H14" s="9"/>
    </row>
    <row r="15" spans="1:8" x14ac:dyDescent="0.35">
      <c r="A15" s="3">
        <v>44550.458333333336</v>
      </c>
      <c r="B15" s="4"/>
      <c r="C15" s="5">
        <v>10</v>
      </c>
      <c r="D15" s="4" t="s">
        <v>18</v>
      </c>
      <c r="E15" s="5">
        <v>12989.32</v>
      </c>
      <c r="F15" s="15" t="s">
        <v>11</v>
      </c>
      <c r="G15" s="11" t="s">
        <v>12</v>
      </c>
      <c r="H15" s="9"/>
    </row>
    <row r="16" spans="1:8" x14ac:dyDescent="0.35">
      <c r="A16" s="3">
        <v>44550.458333333336</v>
      </c>
      <c r="B16" s="4"/>
      <c r="C16" s="5">
        <v>50</v>
      </c>
      <c r="D16" s="4" t="s">
        <v>19</v>
      </c>
      <c r="E16" s="5">
        <v>13039.32</v>
      </c>
      <c r="F16" s="15" t="s">
        <v>11</v>
      </c>
      <c r="G16" s="11" t="s">
        <v>12</v>
      </c>
      <c r="H16" s="9"/>
    </row>
    <row r="17" spans="1:8" ht="15" thickBot="1" x14ac:dyDescent="0.4">
      <c r="A17" s="3">
        <v>44550.458333333336</v>
      </c>
      <c r="B17" s="4"/>
      <c r="C17" s="5">
        <v>20</v>
      </c>
      <c r="D17" s="4" t="s">
        <v>20</v>
      </c>
      <c r="E17" s="5">
        <v>13059.32</v>
      </c>
      <c r="F17" s="15" t="s">
        <v>11</v>
      </c>
      <c r="G17" s="11" t="s">
        <v>12</v>
      </c>
      <c r="H17" s="9"/>
    </row>
    <row r="18" spans="1:8" ht="15" thickBot="1" x14ac:dyDescent="0.4">
      <c r="A18" s="3">
        <v>44550.458333333336</v>
      </c>
      <c r="B18" s="4" t="s">
        <v>21</v>
      </c>
      <c r="C18" s="5">
        <v>-30.05</v>
      </c>
      <c r="D18" s="4" t="s">
        <v>22</v>
      </c>
      <c r="E18" s="5">
        <v>13029.27</v>
      </c>
      <c r="F18" s="7" t="s">
        <v>11</v>
      </c>
      <c r="G18" s="11" t="s">
        <v>12</v>
      </c>
      <c r="H18" s="9"/>
    </row>
    <row r="19" spans="1:8" x14ac:dyDescent="0.35">
      <c r="A19" s="3">
        <v>44551.458333333336</v>
      </c>
      <c r="B19" s="4"/>
      <c r="C19" s="5">
        <v>10</v>
      </c>
      <c r="D19" s="4" t="s">
        <v>23</v>
      </c>
      <c r="E19" s="5">
        <v>13039.27</v>
      </c>
      <c r="F19" s="15" t="s">
        <v>11</v>
      </c>
      <c r="G19" s="11" t="s">
        <v>12</v>
      </c>
      <c r="H19" s="9"/>
    </row>
    <row r="20" spans="1:8" x14ac:dyDescent="0.35">
      <c r="A20" s="3">
        <v>44551.458333333336</v>
      </c>
      <c r="B20" s="4"/>
      <c r="C20" s="5">
        <v>10</v>
      </c>
      <c r="D20" s="4" t="s">
        <v>24</v>
      </c>
      <c r="E20" s="5">
        <v>13049.27</v>
      </c>
      <c r="F20" s="15" t="s">
        <v>11</v>
      </c>
      <c r="G20" s="11" t="s">
        <v>12</v>
      </c>
      <c r="H20" s="9"/>
    </row>
    <row r="21" spans="1:8" x14ac:dyDescent="0.35">
      <c r="A21" s="3">
        <v>44551.458333333336</v>
      </c>
      <c r="B21" s="4"/>
      <c r="C21" s="5">
        <v>10</v>
      </c>
      <c r="D21" s="4" t="s">
        <v>25</v>
      </c>
      <c r="E21" s="5">
        <v>13059.27</v>
      </c>
      <c r="F21" s="15" t="s">
        <v>11</v>
      </c>
      <c r="G21" s="11" t="s">
        <v>12</v>
      </c>
      <c r="H21" s="9"/>
    </row>
    <row r="22" spans="1:8" x14ac:dyDescent="0.35">
      <c r="A22" s="3">
        <v>44552.458333333336</v>
      </c>
      <c r="B22" s="4"/>
      <c r="C22" s="5">
        <v>30</v>
      </c>
      <c r="D22" s="4" t="s">
        <v>26</v>
      </c>
      <c r="E22" s="5">
        <v>13089.27</v>
      </c>
      <c r="F22" s="15" t="s">
        <v>11</v>
      </c>
      <c r="G22" s="11" t="s">
        <v>12</v>
      </c>
      <c r="H22" s="9"/>
    </row>
    <row r="23" spans="1:8" x14ac:dyDescent="0.35">
      <c r="A23" s="3">
        <v>44553.458333333336</v>
      </c>
      <c r="B23" s="4"/>
      <c r="C23" s="5">
        <v>10</v>
      </c>
      <c r="D23" s="4" t="s">
        <v>27</v>
      </c>
      <c r="E23" s="5">
        <v>13099.27</v>
      </c>
      <c r="F23" s="15" t="s">
        <v>11</v>
      </c>
      <c r="G23" s="11" t="s">
        <v>12</v>
      </c>
      <c r="H23" s="9"/>
    </row>
    <row r="24" spans="1:8" x14ac:dyDescent="0.35">
      <c r="A24" s="3">
        <v>44553.458333333336</v>
      </c>
      <c r="B24" s="4"/>
      <c r="C24" s="5">
        <v>10</v>
      </c>
      <c r="D24" s="4" t="s">
        <v>28</v>
      </c>
      <c r="E24" s="5">
        <v>13109.27</v>
      </c>
      <c r="F24" s="15" t="s">
        <v>11</v>
      </c>
      <c r="G24" s="11" t="s">
        <v>12</v>
      </c>
      <c r="H24" s="9"/>
    </row>
    <row r="25" spans="1:8" x14ac:dyDescent="0.35">
      <c r="A25" s="3">
        <v>44554</v>
      </c>
      <c r="B25" s="4"/>
      <c r="C25" s="5">
        <v>70</v>
      </c>
      <c r="D25" s="4" t="s">
        <v>29</v>
      </c>
      <c r="E25" s="5">
        <v>13179.27</v>
      </c>
      <c r="F25" s="15" t="s">
        <v>11</v>
      </c>
      <c r="G25" s="11" t="s">
        <v>12</v>
      </c>
      <c r="H25" s="9"/>
    </row>
    <row r="26" spans="1:8" x14ac:dyDescent="0.35">
      <c r="A26" s="3">
        <v>44554.458333333336</v>
      </c>
      <c r="B26" s="4"/>
      <c r="C26" s="5">
        <v>10</v>
      </c>
      <c r="D26" s="4" t="s">
        <v>30</v>
      </c>
      <c r="E26" s="5">
        <v>13189.27</v>
      </c>
      <c r="F26" s="15" t="s">
        <v>11</v>
      </c>
      <c r="G26" s="11" t="s">
        <v>12</v>
      </c>
      <c r="H26" s="9"/>
    </row>
    <row r="27" spans="1:8" ht="15" thickBot="1" x14ac:dyDescent="0.4">
      <c r="A27" s="3">
        <v>44554.458333333336</v>
      </c>
      <c r="B27" s="4"/>
      <c r="C27" s="5">
        <v>50</v>
      </c>
      <c r="D27" s="4" t="s">
        <v>31</v>
      </c>
      <c r="E27" s="5">
        <v>13239.27</v>
      </c>
      <c r="F27" s="15" t="s">
        <v>11</v>
      </c>
      <c r="G27" s="11" t="s">
        <v>12</v>
      </c>
      <c r="H27" s="9"/>
    </row>
    <row r="28" spans="1:8" ht="15" thickBot="1" x14ac:dyDescent="0.4">
      <c r="A28" s="3">
        <v>44557.458333333336</v>
      </c>
      <c r="B28" s="4" t="s">
        <v>32</v>
      </c>
      <c r="C28" s="5">
        <v>-25.35</v>
      </c>
      <c r="D28" s="4" t="s">
        <v>33</v>
      </c>
      <c r="E28" s="5">
        <v>13213.92</v>
      </c>
      <c r="F28" s="7" t="s">
        <v>11</v>
      </c>
      <c r="G28" s="11" t="s">
        <v>12</v>
      </c>
      <c r="H28" s="9"/>
    </row>
    <row r="29" spans="1:8" x14ac:dyDescent="0.35">
      <c r="A29" s="3">
        <v>44557.458333333336</v>
      </c>
      <c r="B29" s="4"/>
      <c r="C29" s="5">
        <v>10</v>
      </c>
      <c r="D29" s="4" t="s">
        <v>34</v>
      </c>
      <c r="E29" s="5">
        <v>13223.92</v>
      </c>
      <c r="F29" s="15" t="s">
        <v>11</v>
      </c>
      <c r="G29" s="11" t="s">
        <v>12</v>
      </c>
      <c r="H29" s="9"/>
    </row>
    <row r="30" spans="1:8" x14ac:dyDescent="0.35">
      <c r="A30" s="3">
        <v>44557.458333333336</v>
      </c>
      <c r="B30" s="4"/>
      <c r="C30" s="5">
        <v>20</v>
      </c>
      <c r="D30" s="4" t="s">
        <v>35</v>
      </c>
      <c r="E30" s="5">
        <v>13243.92</v>
      </c>
      <c r="F30" s="15" t="s">
        <v>11</v>
      </c>
      <c r="G30" s="11" t="s">
        <v>12</v>
      </c>
      <c r="H30" s="9"/>
    </row>
    <row r="31" spans="1:8" x14ac:dyDescent="0.35">
      <c r="A31" s="3">
        <v>44558</v>
      </c>
      <c r="B31" s="4"/>
      <c r="C31" s="5">
        <v>50</v>
      </c>
      <c r="D31" s="4" t="s">
        <v>36</v>
      </c>
      <c r="E31" s="5">
        <v>13293.92</v>
      </c>
      <c r="F31" s="15" t="s">
        <v>11</v>
      </c>
      <c r="G31" s="11" t="s">
        <v>12</v>
      </c>
      <c r="H31" s="9"/>
    </row>
    <row r="32" spans="1:8" x14ac:dyDescent="0.35">
      <c r="A32" s="12"/>
      <c r="B32" s="13"/>
      <c r="C32" s="14"/>
      <c r="D32" s="13"/>
      <c r="E32" s="14"/>
      <c r="F32" s="12"/>
      <c r="G32" s="13"/>
      <c r="H32" s="14"/>
    </row>
    <row r="33" spans="1:8" x14ac:dyDescent="0.35">
      <c r="A33" s="3">
        <v>44558.458333333336</v>
      </c>
      <c r="B33" s="4"/>
      <c r="C33" s="5">
        <v>10</v>
      </c>
      <c r="D33" s="4" t="s">
        <v>37</v>
      </c>
      <c r="E33" s="5">
        <v>13503.92</v>
      </c>
      <c r="F33" s="15" t="s">
        <v>11</v>
      </c>
      <c r="G33" s="11" t="s">
        <v>12</v>
      </c>
      <c r="H33" s="9"/>
    </row>
    <row r="34" spans="1:8" x14ac:dyDescent="0.35">
      <c r="A34" s="3">
        <v>44561.458333333336</v>
      </c>
      <c r="B34" s="4"/>
      <c r="C34" s="5">
        <v>100</v>
      </c>
      <c r="D34" s="4" t="s">
        <v>38</v>
      </c>
      <c r="E34" s="5">
        <v>13603.92</v>
      </c>
      <c r="F34" s="15" t="s">
        <v>11</v>
      </c>
      <c r="G34" s="11" t="s">
        <v>12</v>
      </c>
      <c r="H34" s="9"/>
    </row>
    <row r="35" spans="1:8" x14ac:dyDescent="0.35">
      <c r="A35" s="12"/>
      <c r="B35" s="13"/>
      <c r="C35" s="14"/>
      <c r="D35" s="13"/>
      <c r="E35" s="14"/>
      <c r="F35" s="12"/>
      <c r="G35" s="13"/>
      <c r="H35" s="14"/>
    </row>
    <row r="36" spans="1:8" x14ac:dyDescent="0.35">
      <c r="A36" s="16">
        <v>44564.458333333336</v>
      </c>
      <c r="B36" s="9"/>
      <c r="C36" s="9">
        <v>10</v>
      </c>
      <c r="D36" s="9" t="s">
        <v>39</v>
      </c>
      <c r="E36" s="17">
        <f>'[1]2021 sem 2'!E113+'[1]2022 sem 1'!C36</f>
        <v>13538.92</v>
      </c>
      <c r="F36" s="15" t="s">
        <v>11</v>
      </c>
      <c r="G36" s="11" t="s">
        <v>12</v>
      </c>
      <c r="H36" s="9"/>
    </row>
    <row r="37" spans="1:8" x14ac:dyDescent="0.35">
      <c r="A37" s="16">
        <v>44564.458333333336</v>
      </c>
      <c r="B37" s="9"/>
      <c r="C37" s="9">
        <v>30</v>
      </c>
      <c r="D37" s="9" t="s">
        <v>40</v>
      </c>
      <c r="E37" s="17">
        <f t="shared" ref="E37:E100" si="0">E36+C37</f>
        <v>13568.92</v>
      </c>
      <c r="F37" s="18" t="s">
        <v>41</v>
      </c>
      <c r="G37" s="9" t="s">
        <v>42</v>
      </c>
      <c r="H37" s="9" t="s">
        <v>43</v>
      </c>
    </row>
    <row r="38" spans="1:8" ht="15" thickBot="1" x14ac:dyDescent="0.4">
      <c r="A38" s="16">
        <v>44565.458333333336</v>
      </c>
      <c r="B38" s="9"/>
      <c r="C38" s="9">
        <v>100</v>
      </c>
      <c r="D38" s="9" t="s">
        <v>44</v>
      </c>
      <c r="E38" s="17">
        <f t="shared" si="0"/>
        <v>13668.92</v>
      </c>
      <c r="F38" s="15" t="s">
        <v>11</v>
      </c>
      <c r="G38" s="11" t="s">
        <v>12</v>
      </c>
      <c r="H38" s="9"/>
    </row>
    <row r="39" spans="1:8" ht="15" thickBot="1" x14ac:dyDescent="0.4">
      <c r="A39" s="16">
        <v>44566.458333333336</v>
      </c>
      <c r="B39" s="9" t="s">
        <v>45</v>
      </c>
      <c r="C39" s="9">
        <v>-9.75</v>
      </c>
      <c r="D39" s="9" t="s">
        <v>33</v>
      </c>
      <c r="E39" s="17">
        <f t="shared" si="0"/>
        <v>13659.17</v>
      </c>
      <c r="F39" s="7" t="s">
        <v>11</v>
      </c>
      <c r="G39" s="11" t="s">
        <v>12</v>
      </c>
      <c r="H39" s="9"/>
    </row>
    <row r="40" spans="1:8" ht="15" thickBot="1" x14ac:dyDescent="0.4">
      <c r="A40" s="16">
        <v>44571.458333333336</v>
      </c>
      <c r="B40" s="9"/>
      <c r="C40" s="9">
        <v>20</v>
      </c>
      <c r="D40" s="9" t="s">
        <v>46</v>
      </c>
      <c r="E40" s="17">
        <f t="shared" si="0"/>
        <v>13679.17</v>
      </c>
      <c r="F40" s="15" t="s">
        <v>11</v>
      </c>
      <c r="G40" s="11" t="s">
        <v>12</v>
      </c>
      <c r="H40" s="9"/>
    </row>
    <row r="41" spans="1:8" ht="15" thickBot="1" x14ac:dyDescent="0.4">
      <c r="A41" s="16">
        <v>44571</v>
      </c>
      <c r="B41" s="9" t="s">
        <v>47</v>
      </c>
      <c r="C41" s="9">
        <v>-5.4</v>
      </c>
      <c r="D41" s="9" t="s">
        <v>48</v>
      </c>
      <c r="E41" s="17">
        <f t="shared" si="0"/>
        <v>13673.77</v>
      </c>
      <c r="F41" s="7" t="s">
        <v>11</v>
      </c>
      <c r="G41" s="11" t="s">
        <v>12</v>
      </c>
      <c r="H41" s="9"/>
    </row>
    <row r="42" spans="1:8" x14ac:dyDescent="0.35">
      <c r="A42" s="16">
        <v>44572.458333333336</v>
      </c>
      <c r="B42" s="9"/>
      <c r="C42" s="9">
        <v>10</v>
      </c>
      <c r="D42" s="9" t="s">
        <v>49</v>
      </c>
      <c r="E42" s="17">
        <f t="shared" si="0"/>
        <v>13683.77</v>
      </c>
      <c r="F42" s="15" t="s">
        <v>11</v>
      </c>
      <c r="G42" s="11" t="s">
        <v>12</v>
      </c>
      <c r="H42" s="9"/>
    </row>
    <row r="43" spans="1:8" x14ac:dyDescent="0.35">
      <c r="A43" s="16">
        <v>44572.458333333336</v>
      </c>
      <c r="B43" s="9"/>
      <c r="C43" s="9">
        <v>10</v>
      </c>
      <c r="D43" s="9" t="s">
        <v>50</v>
      </c>
      <c r="E43" s="17">
        <f t="shared" si="0"/>
        <v>13693.77</v>
      </c>
      <c r="F43" s="15" t="s">
        <v>11</v>
      </c>
      <c r="G43" s="11" t="s">
        <v>12</v>
      </c>
      <c r="H43" s="9"/>
    </row>
    <row r="44" spans="1:8" x14ac:dyDescent="0.35">
      <c r="A44" s="16">
        <v>44572.458333333336</v>
      </c>
      <c r="B44" s="9"/>
      <c r="C44" s="9">
        <v>20</v>
      </c>
      <c r="D44" s="9" t="s">
        <v>51</v>
      </c>
      <c r="E44" s="17">
        <f t="shared" si="0"/>
        <v>13713.77</v>
      </c>
      <c r="F44" s="15" t="s">
        <v>11</v>
      </c>
      <c r="G44" s="11" t="s">
        <v>12</v>
      </c>
      <c r="H44" s="9"/>
    </row>
    <row r="45" spans="1:8" x14ac:dyDescent="0.35">
      <c r="A45" s="16">
        <v>44572.458333333336</v>
      </c>
      <c r="B45" s="9"/>
      <c r="C45" s="9">
        <v>40</v>
      </c>
      <c r="D45" s="9" t="s">
        <v>52</v>
      </c>
      <c r="E45" s="17">
        <f t="shared" si="0"/>
        <v>13753.77</v>
      </c>
      <c r="F45" s="15" t="s">
        <v>11</v>
      </c>
      <c r="G45" s="11" t="s">
        <v>12</v>
      </c>
      <c r="H45" s="9"/>
    </row>
    <row r="46" spans="1:8" x14ac:dyDescent="0.35">
      <c r="A46" s="16">
        <v>44572.458333333336</v>
      </c>
      <c r="B46" s="9"/>
      <c r="C46" s="9">
        <v>40</v>
      </c>
      <c r="D46" s="9" t="s">
        <v>53</v>
      </c>
      <c r="E46" s="17">
        <f t="shared" si="0"/>
        <v>13793.77</v>
      </c>
      <c r="F46" s="15" t="s">
        <v>11</v>
      </c>
      <c r="G46" s="11" t="s">
        <v>12</v>
      </c>
      <c r="H46" s="9"/>
    </row>
    <row r="47" spans="1:8" x14ac:dyDescent="0.35">
      <c r="A47" s="16">
        <v>44579.458333333336</v>
      </c>
      <c r="B47" s="9"/>
      <c r="C47" s="9">
        <v>5</v>
      </c>
      <c r="D47" s="9" t="s">
        <v>54</v>
      </c>
      <c r="E47" s="17">
        <f t="shared" si="0"/>
        <v>13798.77</v>
      </c>
      <c r="F47" s="15" t="s">
        <v>11</v>
      </c>
      <c r="G47" s="11" t="s">
        <v>12</v>
      </c>
      <c r="H47" s="9"/>
    </row>
    <row r="48" spans="1:8" x14ac:dyDescent="0.35">
      <c r="A48" s="16">
        <v>44579.458333333336</v>
      </c>
      <c r="B48" s="9"/>
      <c r="C48" s="9">
        <v>20</v>
      </c>
      <c r="D48" s="9" t="s">
        <v>54</v>
      </c>
      <c r="E48" s="17">
        <f t="shared" si="0"/>
        <v>13818.77</v>
      </c>
      <c r="F48" s="15" t="s">
        <v>11</v>
      </c>
      <c r="G48" s="11" t="s">
        <v>12</v>
      </c>
      <c r="H48" s="9"/>
    </row>
    <row r="49" spans="1:8" x14ac:dyDescent="0.35">
      <c r="A49" s="16">
        <v>44581.458333333336</v>
      </c>
      <c r="B49" s="9"/>
      <c r="C49" s="9">
        <v>20</v>
      </c>
      <c r="D49" s="9" t="s">
        <v>55</v>
      </c>
      <c r="E49" s="17">
        <f t="shared" si="0"/>
        <v>13838.77</v>
      </c>
      <c r="F49" s="15" t="s">
        <v>11</v>
      </c>
      <c r="G49" s="11" t="s">
        <v>12</v>
      </c>
      <c r="H49" s="9"/>
    </row>
    <row r="50" spans="1:8" x14ac:dyDescent="0.35">
      <c r="A50" s="16">
        <v>44585.458333333336</v>
      </c>
      <c r="B50" s="9"/>
      <c r="C50" s="9">
        <v>10</v>
      </c>
      <c r="D50" s="9" t="s">
        <v>56</v>
      </c>
      <c r="E50" s="17">
        <f t="shared" si="0"/>
        <v>13848.77</v>
      </c>
      <c r="F50" s="15" t="s">
        <v>11</v>
      </c>
      <c r="G50" s="11" t="s">
        <v>12</v>
      </c>
      <c r="H50" s="9"/>
    </row>
    <row r="51" spans="1:8" x14ac:dyDescent="0.35">
      <c r="A51" s="16">
        <v>44585.458333333336</v>
      </c>
      <c r="B51" s="9"/>
      <c r="C51" s="9">
        <v>10</v>
      </c>
      <c r="D51" s="9" t="s">
        <v>57</v>
      </c>
      <c r="E51" s="17">
        <f t="shared" si="0"/>
        <v>13858.77</v>
      </c>
      <c r="F51" s="15" t="s">
        <v>11</v>
      </c>
      <c r="G51" s="11" t="s">
        <v>12</v>
      </c>
      <c r="H51" s="9"/>
    </row>
    <row r="52" spans="1:8" x14ac:dyDescent="0.35">
      <c r="A52" s="16">
        <v>44586.458333333336</v>
      </c>
      <c r="B52" s="9"/>
      <c r="C52" s="9">
        <v>50</v>
      </c>
      <c r="D52" s="9" t="s">
        <v>58</v>
      </c>
      <c r="E52" s="17">
        <f t="shared" si="0"/>
        <v>13908.77</v>
      </c>
      <c r="F52" s="19" t="s">
        <v>59</v>
      </c>
      <c r="G52" s="9"/>
      <c r="H52" s="9"/>
    </row>
    <row r="53" spans="1:8" x14ac:dyDescent="0.35">
      <c r="A53" s="16">
        <v>44586.458333333336</v>
      </c>
      <c r="B53" s="9"/>
      <c r="C53" s="9">
        <v>60</v>
      </c>
      <c r="D53" s="9" t="s">
        <v>60</v>
      </c>
      <c r="E53" s="17">
        <f t="shared" si="0"/>
        <v>13968.77</v>
      </c>
      <c r="F53" s="19" t="s">
        <v>59</v>
      </c>
      <c r="G53" s="9"/>
      <c r="H53" s="9"/>
    </row>
    <row r="54" spans="1:8" x14ac:dyDescent="0.35">
      <c r="A54" s="16">
        <v>44586.458333333336</v>
      </c>
      <c r="B54" s="9"/>
      <c r="C54" s="9">
        <v>100</v>
      </c>
      <c r="D54" s="9" t="s">
        <v>61</v>
      </c>
      <c r="E54" s="17">
        <f t="shared" si="0"/>
        <v>14068.77</v>
      </c>
      <c r="F54" s="19" t="s">
        <v>59</v>
      </c>
      <c r="G54" s="9"/>
      <c r="H54" s="9"/>
    </row>
    <row r="55" spans="1:8" x14ac:dyDescent="0.35">
      <c r="A55" s="16">
        <v>44586.458333333336</v>
      </c>
      <c r="B55" s="9"/>
      <c r="C55" s="9">
        <v>10</v>
      </c>
      <c r="D55" s="9" t="s">
        <v>62</v>
      </c>
      <c r="E55" s="17">
        <f t="shared" si="0"/>
        <v>14078.77</v>
      </c>
      <c r="F55" s="19" t="s">
        <v>59</v>
      </c>
      <c r="G55" s="9"/>
      <c r="H55" s="9"/>
    </row>
    <row r="56" spans="1:8" x14ac:dyDescent="0.35">
      <c r="A56" s="16">
        <v>44586.458333333336</v>
      </c>
      <c r="B56" s="9"/>
      <c r="C56" s="9">
        <v>25</v>
      </c>
      <c r="D56" s="9" t="s">
        <v>63</v>
      </c>
      <c r="E56" s="17">
        <f t="shared" si="0"/>
        <v>14103.77</v>
      </c>
      <c r="F56" s="19" t="s">
        <v>59</v>
      </c>
      <c r="G56" s="9"/>
      <c r="H56" s="9"/>
    </row>
    <row r="57" spans="1:8" x14ac:dyDescent="0.35">
      <c r="A57" s="16">
        <v>44586.458333333336</v>
      </c>
      <c r="B57" s="9"/>
      <c r="C57" s="9">
        <v>25</v>
      </c>
      <c r="D57" s="9" t="s">
        <v>64</v>
      </c>
      <c r="E57" s="17">
        <f t="shared" si="0"/>
        <v>14128.77</v>
      </c>
      <c r="F57" s="19" t="s">
        <v>59</v>
      </c>
      <c r="G57" s="9"/>
      <c r="H57" s="9"/>
    </row>
    <row r="58" spans="1:8" x14ac:dyDescent="0.35">
      <c r="A58" s="16">
        <v>44586.458333333336</v>
      </c>
      <c r="B58" s="9"/>
      <c r="C58" s="9">
        <v>-3.63</v>
      </c>
      <c r="D58" s="9" t="s">
        <v>65</v>
      </c>
      <c r="E58" s="17">
        <f t="shared" si="0"/>
        <v>14125.140000000001</v>
      </c>
      <c r="F58" s="20" t="s">
        <v>66</v>
      </c>
      <c r="G58" s="9"/>
      <c r="H58" s="9"/>
    </row>
    <row r="59" spans="1:8" x14ac:dyDescent="0.35">
      <c r="A59" s="16">
        <v>44586.458333333336</v>
      </c>
      <c r="B59" s="9"/>
      <c r="C59" s="9">
        <v>10</v>
      </c>
      <c r="D59" s="9" t="s">
        <v>67</v>
      </c>
      <c r="E59" s="17">
        <f t="shared" si="0"/>
        <v>14135.140000000001</v>
      </c>
      <c r="F59" s="15" t="s">
        <v>11</v>
      </c>
      <c r="G59" s="11" t="s">
        <v>12</v>
      </c>
      <c r="H59" s="9"/>
    </row>
    <row r="60" spans="1:8" x14ac:dyDescent="0.35">
      <c r="A60" s="16">
        <v>44587.458333333336</v>
      </c>
      <c r="B60" s="9"/>
      <c r="C60" s="9">
        <v>10</v>
      </c>
      <c r="D60" s="9" t="s">
        <v>68</v>
      </c>
      <c r="E60" s="17">
        <f t="shared" si="0"/>
        <v>14145.140000000001</v>
      </c>
      <c r="F60" s="15" t="s">
        <v>11</v>
      </c>
      <c r="G60" s="11" t="s">
        <v>12</v>
      </c>
      <c r="H60" s="9"/>
    </row>
    <row r="61" spans="1:8" x14ac:dyDescent="0.35">
      <c r="A61" s="16">
        <v>44592</v>
      </c>
      <c r="B61" s="9"/>
      <c r="C61" s="9">
        <v>50</v>
      </c>
      <c r="D61" s="9" t="s">
        <v>69</v>
      </c>
      <c r="E61" s="17">
        <f t="shared" si="0"/>
        <v>14195.140000000001</v>
      </c>
      <c r="F61" s="15" t="s">
        <v>11</v>
      </c>
      <c r="G61" s="11" t="s">
        <v>12</v>
      </c>
      <c r="H61" s="9"/>
    </row>
    <row r="62" spans="1:8" x14ac:dyDescent="0.35">
      <c r="A62" s="16">
        <v>44594.458333333336</v>
      </c>
      <c r="B62" s="9"/>
      <c r="C62" s="9">
        <v>10</v>
      </c>
      <c r="D62" s="9" t="s">
        <v>70</v>
      </c>
      <c r="E62" s="17">
        <f t="shared" si="0"/>
        <v>14205.140000000001</v>
      </c>
      <c r="F62" s="15" t="s">
        <v>11</v>
      </c>
      <c r="G62" s="11" t="s">
        <v>12</v>
      </c>
      <c r="H62" s="9"/>
    </row>
    <row r="63" spans="1:8" x14ac:dyDescent="0.35">
      <c r="A63" s="16">
        <v>44594.458333333336</v>
      </c>
      <c r="B63" s="9"/>
      <c r="C63" s="9">
        <v>30</v>
      </c>
      <c r="D63" s="9" t="s">
        <v>40</v>
      </c>
      <c r="E63" s="17">
        <f t="shared" si="0"/>
        <v>14235.140000000001</v>
      </c>
      <c r="F63" s="18" t="s">
        <v>41</v>
      </c>
      <c r="G63" s="9" t="s">
        <v>42</v>
      </c>
      <c r="H63" s="9" t="s">
        <v>43</v>
      </c>
    </row>
    <row r="64" spans="1:8" x14ac:dyDescent="0.35">
      <c r="A64" s="16">
        <v>44595.458333333336</v>
      </c>
      <c r="B64" s="9"/>
      <c r="C64" s="9">
        <v>30</v>
      </c>
      <c r="D64" s="9" t="s">
        <v>71</v>
      </c>
      <c r="E64" s="17">
        <f t="shared" si="0"/>
        <v>14265.140000000001</v>
      </c>
      <c r="F64" s="15" t="s">
        <v>11</v>
      </c>
      <c r="G64" s="11" t="s">
        <v>12</v>
      </c>
      <c r="H64" s="9"/>
    </row>
    <row r="65" spans="1:8" x14ac:dyDescent="0.35">
      <c r="A65" s="16">
        <v>44596.458333333336</v>
      </c>
      <c r="B65" s="9"/>
      <c r="C65" s="9">
        <v>50</v>
      </c>
      <c r="D65" s="9" t="s">
        <v>72</v>
      </c>
      <c r="E65" s="17">
        <f t="shared" si="0"/>
        <v>14315.140000000001</v>
      </c>
      <c r="F65" s="18" t="s">
        <v>41</v>
      </c>
      <c r="G65" s="9" t="s">
        <v>42</v>
      </c>
      <c r="H65" s="9" t="s">
        <v>73</v>
      </c>
    </row>
    <row r="66" spans="1:8" x14ac:dyDescent="0.35">
      <c r="A66" s="16">
        <v>44596.458333333336</v>
      </c>
      <c r="B66" s="9"/>
      <c r="C66" s="9">
        <v>10</v>
      </c>
      <c r="D66" s="9" t="s">
        <v>74</v>
      </c>
      <c r="E66" s="17">
        <f t="shared" si="0"/>
        <v>14325.140000000001</v>
      </c>
      <c r="F66" s="15" t="s">
        <v>11</v>
      </c>
      <c r="G66" s="11" t="s">
        <v>12</v>
      </c>
      <c r="H66" s="9"/>
    </row>
    <row r="67" spans="1:8" x14ac:dyDescent="0.35">
      <c r="A67" s="16">
        <v>44599.458333333336</v>
      </c>
      <c r="B67" s="9" t="s">
        <v>75</v>
      </c>
      <c r="C67" s="9">
        <v>-5</v>
      </c>
      <c r="D67" s="9" t="s">
        <v>76</v>
      </c>
      <c r="E67" s="17">
        <f t="shared" si="0"/>
        <v>14320.140000000001</v>
      </c>
      <c r="F67" s="20" t="s">
        <v>66</v>
      </c>
      <c r="G67" s="9"/>
      <c r="H67" s="9"/>
    </row>
    <row r="68" spans="1:8" x14ac:dyDescent="0.35">
      <c r="A68" s="16">
        <v>44606.458333333336</v>
      </c>
      <c r="B68" s="9"/>
      <c r="C68" s="9">
        <v>500</v>
      </c>
      <c r="D68" s="9" t="s">
        <v>77</v>
      </c>
      <c r="E68" s="17">
        <f t="shared" si="0"/>
        <v>14820.140000000001</v>
      </c>
      <c r="F68" s="15" t="s">
        <v>11</v>
      </c>
      <c r="G68" s="11" t="s">
        <v>12</v>
      </c>
      <c r="H68" s="9"/>
    </row>
    <row r="69" spans="1:8" x14ac:dyDescent="0.35">
      <c r="A69" s="16">
        <v>44606.458333333336</v>
      </c>
      <c r="B69" s="9" t="s">
        <v>78</v>
      </c>
      <c r="C69" s="9">
        <v>-5000</v>
      </c>
      <c r="D69" s="21" t="s">
        <v>79</v>
      </c>
      <c r="E69" s="17">
        <f t="shared" si="0"/>
        <v>9820.1400000000012</v>
      </c>
      <c r="F69" s="13"/>
      <c r="G69" s="13"/>
      <c r="H69" s="13"/>
    </row>
    <row r="70" spans="1:8" x14ac:dyDescent="0.35">
      <c r="A70" s="16"/>
      <c r="B70" s="9"/>
      <c r="C70" s="9">
        <v>-1</v>
      </c>
      <c r="D70" s="9" t="s">
        <v>65</v>
      </c>
      <c r="E70" s="17">
        <f t="shared" si="0"/>
        <v>9819.1400000000012</v>
      </c>
      <c r="F70" s="20" t="s">
        <v>66</v>
      </c>
      <c r="G70" s="9"/>
      <c r="H70" s="9"/>
    </row>
    <row r="71" spans="1:8" x14ac:dyDescent="0.35">
      <c r="A71" s="16">
        <v>44607.458333333336</v>
      </c>
      <c r="B71" s="9"/>
      <c r="C71" s="9">
        <v>5000</v>
      </c>
      <c r="D71" s="21" t="s">
        <v>79</v>
      </c>
      <c r="E71" s="17">
        <f t="shared" si="0"/>
        <v>14819.140000000001</v>
      </c>
      <c r="F71" s="13"/>
      <c r="G71" s="13"/>
      <c r="H71" s="13"/>
    </row>
    <row r="72" spans="1:8" x14ac:dyDescent="0.35">
      <c r="A72" s="16">
        <v>44607.458333333336</v>
      </c>
      <c r="B72" s="9" t="s">
        <v>80</v>
      </c>
      <c r="C72" s="9">
        <v>-5030.3900000000003</v>
      </c>
      <c r="D72" s="9" t="s">
        <v>81</v>
      </c>
      <c r="E72" s="17">
        <f t="shared" si="0"/>
        <v>9788.75</v>
      </c>
      <c r="F72" s="22" t="s">
        <v>82</v>
      </c>
      <c r="G72" s="9" t="s">
        <v>83</v>
      </c>
      <c r="H72" s="9" t="s">
        <v>84</v>
      </c>
    </row>
    <row r="73" spans="1:8" x14ac:dyDescent="0.35">
      <c r="A73" s="16">
        <v>44608</v>
      </c>
      <c r="B73" s="9"/>
      <c r="C73" s="9">
        <v>60</v>
      </c>
      <c r="D73" s="9" t="s">
        <v>85</v>
      </c>
      <c r="E73" s="17">
        <f t="shared" si="0"/>
        <v>9848.75</v>
      </c>
      <c r="F73" s="19" t="s">
        <v>59</v>
      </c>
      <c r="G73" s="9"/>
      <c r="H73" s="9"/>
    </row>
    <row r="74" spans="1:8" x14ac:dyDescent="0.35">
      <c r="A74" s="16">
        <v>44608</v>
      </c>
      <c r="B74" s="9"/>
      <c r="C74" s="9">
        <v>40</v>
      </c>
      <c r="D74" s="9" t="s">
        <v>86</v>
      </c>
      <c r="E74" s="17">
        <f t="shared" si="0"/>
        <v>9888.75</v>
      </c>
      <c r="F74" s="19" t="s">
        <v>59</v>
      </c>
      <c r="G74" s="9"/>
      <c r="H74" s="9"/>
    </row>
    <row r="75" spans="1:8" x14ac:dyDescent="0.35">
      <c r="A75" s="16">
        <v>44608</v>
      </c>
      <c r="B75" s="9"/>
      <c r="C75" s="9">
        <v>30</v>
      </c>
      <c r="D75" s="9" t="s">
        <v>87</v>
      </c>
      <c r="E75" s="17">
        <f t="shared" si="0"/>
        <v>9918.75</v>
      </c>
      <c r="F75" s="19" t="s">
        <v>59</v>
      </c>
      <c r="G75" s="9"/>
      <c r="H75" s="9"/>
    </row>
    <row r="76" spans="1:8" x14ac:dyDescent="0.35">
      <c r="A76" s="16">
        <v>44608</v>
      </c>
      <c r="B76" s="9"/>
      <c r="C76" s="9">
        <v>100</v>
      </c>
      <c r="D76" s="9" t="s">
        <v>88</v>
      </c>
      <c r="E76" s="17">
        <f t="shared" si="0"/>
        <v>10018.75</v>
      </c>
      <c r="F76" s="19" t="s">
        <v>59</v>
      </c>
      <c r="G76" s="9"/>
      <c r="H76" s="9"/>
    </row>
    <row r="77" spans="1:8" x14ac:dyDescent="0.35">
      <c r="A77" s="16">
        <v>44608</v>
      </c>
      <c r="B77" s="9"/>
      <c r="C77" s="9">
        <v>60</v>
      </c>
      <c r="D77" s="9" t="s">
        <v>89</v>
      </c>
      <c r="E77" s="17">
        <f t="shared" si="0"/>
        <v>10078.75</v>
      </c>
      <c r="F77" s="19" t="s">
        <v>59</v>
      </c>
      <c r="G77" s="9"/>
      <c r="H77" s="9"/>
    </row>
    <row r="78" spans="1:8" x14ac:dyDescent="0.35">
      <c r="A78" s="16">
        <v>44608</v>
      </c>
      <c r="B78" s="9"/>
      <c r="C78" s="9">
        <v>30</v>
      </c>
      <c r="D78" s="9" t="s">
        <v>90</v>
      </c>
      <c r="E78" s="17">
        <f t="shared" si="0"/>
        <v>10108.75</v>
      </c>
      <c r="F78" s="19" t="s">
        <v>59</v>
      </c>
      <c r="G78" s="9"/>
      <c r="H78" s="9"/>
    </row>
    <row r="79" spans="1:8" x14ac:dyDescent="0.35">
      <c r="A79" s="16">
        <v>44608</v>
      </c>
      <c r="B79" s="9"/>
      <c r="C79" s="9">
        <v>120</v>
      </c>
      <c r="D79" s="9" t="s">
        <v>91</v>
      </c>
      <c r="E79" s="17">
        <f t="shared" si="0"/>
        <v>10228.75</v>
      </c>
      <c r="F79" s="19" t="s">
        <v>59</v>
      </c>
      <c r="G79" s="9"/>
      <c r="H79" s="9"/>
    </row>
    <row r="80" spans="1:8" x14ac:dyDescent="0.35">
      <c r="A80" s="16">
        <v>44608</v>
      </c>
      <c r="B80" s="9"/>
      <c r="C80" s="9">
        <v>-4.24</v>
      </c>
      <c r="D80" s="9" t="s">
        <v>65</v>
      </c>
      <c r="E80" s="17">
        <f t="shared" si="0"/>
        <v>10224.51</v>
      </c>
      <c r="F80" s="20" t="s">
        <v>66</v>
      </c>
      <c r="G80" s="9"/>
      <c r="H80" s="9"/>
    </row>
    <row r="81" spans="1:8" x14ac:dyDescent="0.35">
      <c r="A81" s="16">
        <v>44610.458333333336</v>
      </c>
      <c r="B81" s="9"/>
      <c r="C81" s="9">
        <v>10</v>
      </c>
      <c r="D81" s="9" t="s">
        <v>92</v>
      </c>
      <c r="E81" s="17">
        <f t="shared" si="0"/>
        <v>10234.51</v>
      </c>
      <c r="F81" s="15" t="s">
        <v>11</v>
      </c>
      <c r="G81" s="11" t="s">
        <v>12</v>
      </c>
      <c r="H81" s="9"/>
    </row>
    <row r="82" spans="1:8" x14ac:dyDescent="0.35">
      <c r="A82" s="16">
        <v>44622.458333333336</v>
      </c>
      <c r="B82" s="9"/>
      <c r="C82" s="9">
        <v>30</v>
      </c>
      <c r="D82" s="9" t="s">
        <v>93</v>
      </c>
      <c r="E82" s="17">
        <f t="shared" si="0"/>
        <v>10264.51</v>
      </c>
      <c r="F82" s="18" t="s">
        <v>41</v>
      </c>
      <c r="G82" s="9" t="s">
        <v>42</v>
      </c>
      <c r="H82" s="9" t="s">
        <v>43</v>
      </c>
    </row>
    <row r="83" spans="1:8" x14ac:dyDescent="0.35">
      <c r="A83" s="16">
        <v>44622.458333333336</v>
      </c>
      <c r="B83" s="9"/>
      <c r="C83" s="9">
        <v>30</v>
      </c>
      <c r="D83" s="9" t="s">
        <v>94</v>
      </c>
      <c r="E83" s="17">
        <f t="shared" si="0"/>
        <v>10294.51</v>
      </c>
      <c r="F83" s="19" t="s">
        <v>59</v>
      </c>
      <c r="G83" s="9"/>
      <c r="H83" s="9"/>
    </row>
    <row r="84" spans="1:8" x14ac:dyDescent="0.35">
      <c r="A84" s="16">
        <v>44622.458333333336</v>
      </c>
      <c r="B84" s="9"/>
      <c r="C84" s="9">
        <v>-1.21</v>
      </c>
      <c r="D84" s="9" t="s">
        <v>65</v>
      </c>
      <c r="E84" s="17">
        <f t="shared" si="0"/>
        <v>10293.300000000001</v>
      </c>
      <c r="F84" s="20" t="s">
        <v>66</v>
      </c>
      <c r="G84" s="9"/>
      <c r="H84" s="9"/>
    </row>
    <row r="85" spans="1:8" x14ac:dyDescent="0.35">
      <c r="A85" s="16">
        <v>44622.458333333336</v>
      </c>
      <c r="B85" s="9"/>
      <c r="C85" s="9">
        <v>-1.21</v>
      </c>
      <c r="D85" s="9" t="s">
        <v>65</v>
      </c>
      <c r="E85" s="17">
        <f t="shared" si="0"/>
        <v>10292.090000000002</v>
      </c>
      <c r="F85" s="20" t="s">
        <v>66</v>
      </c>
      <c r="G85" s="9"/>
      <c r="H85" s="9"/>
    </row>
    <row r="86" spans="1:8" x14ac:dyDescent="0.35">
      <c r="A86" s="16">
        <v>44655.5</v>
      </c>
      <c r="B86" s="9"/>
      <c r="C86" s="9">
        <v>30</v>
      </c>
      <c r="D86" s="9" t="s">
        <v>40</v>
      </c>
      <c r="E86" s="17">
        <f t="shared" si="0"/>
        <v>10322.090000000002</v>
      </c>
      <c r="F86" s="18" t="s">
        <v>41</v>
      </c>
      <c r="G86" s="9" t="s">
        <v>42</v>
      </c>
      <c r="H86" s="9" t="s">
        <v>43</v>
      </c>
    </row>
    <row r="87" spans="1:8" x14ac:dyDescent="0.35">
      <c r="A87" s="16">
        <v>44658</v>
      </c>
      <c r="B87" s="9" t="s">
        <v>95</v>
      </c>
      <c r="C87" s="9">
        <v>-6000</v>
      </c>
      <c r="D87" s="21" t="s">
        <v>79</v>
      </c>
      <c r="E87" s="17">
        <f t="shared" si="0"/>
        <v>4322.090000000002</v>
      </c>
      <c r="F87" s="13"/>
      <c r="G87" s="13"/>
      <c r="H87" s="13"/>
    </row>
    <row r="88" spans="1:8" x14ac:dyDescent="0.35">
      <c r="A88" s="16">
        <v>44658</v>
      </c>
      <c r="B88" s="9"/>
      <c r="C88" s="9">
        <v>-1</v>
      </c>
      <c r="D88" s="9" t="s">
        <v>65</v>
      </c>
      <c r="E88" s="17">
        <f t="shared" si="0"/>
        <v>4321.090000000002</v>
      </c>
      <c r="F88" s="20" t="s">
        <v>66</v>
      </c>
      <c r="G88" s="9"/>
      <c r="H88" s="9"/>
    </row>
    <row r="89" spans="1:8" x14ac:dyDescent="0.35">
      <c r="A89" s="16">
        <v>44659.5</v>
      </c>
      <c r="B89" s="9"/>
      <c r="C89" s="9">
        <v>6000</v>
      </c>
      <c r="D89" s="21" t="s">
        <v>79</v>
      </c>
      <c r="E89" s="17">
        <f t="shared" si="0"/>
        <v>10321.090000000002</v>
      </c>
      <c r="F89" s="13"/>
      <c r="G89" s="13"/>
      <c r="H89" s="13"/>
    </row>
    <row r="90" spans="1:8" x14ac:dyDescent="0.35">
      <c r="A90" s="16">
        <v>44663.5</v>
      </c>
      <c r="B90" s="9" t="s">
        <v>96</v>
      </c>
      <c r="C90" s="9">
        <v>-5835.29</v>
      </c>
      <c r="D90" s="9" t="s">
        <v>97</v>
      </c>
      <c r="E90" s="17">
        <f t="shared" si="0"/>
        <v>4485.800000000002</v>
      </c>
      <c r="F90" s="22" t="s">
        <v>82</v>
      </c>
      <c r="G90" s="9" t="s">
        <v>83</v>
      </c>
      <c r="H90" s="9" t="s">
        <v>84</v>
      </c>
    </row>
    <row r="91" spans="1:8" x14ac:dyDescent="0.35">
      <c r="A91" s="16">
        <v>44663.5</v>
      </c>
      <c r="B91" s="9"/>
      <c r="C91" s="9">
        <v>10</v>
      </c>
      <c r="D91" s="9" t="s">
        <v>62</v>
      </c>
      <c r="E91" s="17">
        <f t="shared" si="0"/>
        <v>4495.800000000002</v>
      </c>
      <c r="F91" s="19" t="s">
        <v>59</v>
      </c>
      <c r="G91" s="9"/>
      <c r="H91" s="9"/>
    </row>
    <row r="92" spans="1:8" x14ac:dyDescent="0.35">
      <c r="A92" s="16">
        <v>44663.5</v>
      </c>
      <c r="B92" s="9"/>
      <c r="C92" s="9">
        <v>25</v>
      </c>
      <c r="D92" s="9" t="s">
        <v>63</v>
      </c>
      <c r="E92" s="17">
        <f t="shared" si="0"/>
        <v>4520.800000000002</v>
      </c>
      <c r="F92" s="19" t="s">
        <v>59</v>
      </c>
      <c r="G92" s="9"/>
      <c r="H92" s="9"/>
    </row>
    <row r="93" spans="1:8" x14ac:dyDescent="0.35">
      <c r="A93" s="16">
        <v>44663.5</v>
      </c>
      <c r="B93" s="9"/>
      <c r="C93" s="9">
        <v>25</v>
      </c>
      <c r="D93" s="9" t="s">
        <v>98</v>
      </c>
      <c r="E93" s="17">
        <f t="shared" si="0"/>
        <v>4545.800000000002</v>
      </c>
      <c r="F93" s="19" t="s">
        <v>59</v>
      </c>
      <c r="G93" s="9"/>
      <c r="H93" s="9"/>
    </row>
    <row r="94" spans="1:8" x14ac:dyDescent="0.35">
      <c r="A94" s="16">
        <v>44663.5</v>
      </c>
      <c r="B94" s="9"/>
      <c r="C94" s="9">
        <v>50</v>
      </c>
      <c r="D94" s="9" t="s">
        <v>99</v>
      </c>
      <c r="E94" s="17">
        <f t="shared" si="0"/>
        <v>4595.800000000002</v>
      </c>
      <c r="F94" s="19" t="s">
        <v>59</v>
      </c>
      <c r="G94" s="9"/>
      <c r="H94" s="9"/>
    </row>
    <row r="95" spans="1:8" x14ac:dyDescent="0.35">
      <c r="A95" s="16">
        <v>44663.5</v>
      </c>
      <c r="B95" s="9"/>
      <c r="C95" s="9">
        <v>30</v>
      </c>
      <c r="D95" s="9" t="s">
        <v>100</v>
      </c>
      <c r="E95" s="17">
        <f t="shared" si="0"/>
        <v>4625.800000000002</v>
      </c>
      <c r="F95" s="19" t="s">
        <v>59</v>
      </c>
      <c r="G95" s="9"/>
      <c r="H95" s="9"/>
    </row>
    <row r="96" spans="1:8" x14ac:dyDescent="0.35">
      <c r="A96" s="16">
        <v>44663.5</v>
      </c>
      <c r="B96" s="9"/>
      <c r="C96" s="9">
        <v>20</v>
      </c>
      <c r="D96" s="9" t="s">
        <v>101</v>
      </c>
      <c r="E96" s="17">
        <f t="shared" si="0"/>
        <v>4645.800000000002</v>
      </c>
      <c r="F96" s="19" t="s">
        <v>59</v>
      </c>
      <c r="G96" s="9"/>
      <c r="H96" s="9"/>
    </row>
    <row r="97" spans="1:8" x14ac:dyDescent="0.35">
      <c r="A97" s="16">
        <v>44663.5</v>
      </c>
      <c r="B97" s="9"/>
      <c r="C97" s="9">
        <v>25</v>
      </c>
      <c r="D97" s="9" t="s">
        <v>64</v>
      </c>
      <c r="E97" s="17">
        <f t="shared" si="0"/>
        <v>4670.800000000002</v>
      </c>
      <c r="F97" s="19" t="s">
        <v>59</v>
      </c>
      <c r="G97" s="9"/>
      <c r="H97" s="9"/>
    </row>
    <row r="98" spans="1:8" x14ac:dyDescent="0.35">
      <c r="A98" s="16">
        <v>44663.5</v>
      </c>
      <c r="B98" s="9"/>
      <c r="C98" s="9">
        <v>30</v>
      </c>
      <c r="D98" s="9" t="s">
        <v>102</v>
      </c>
      <c r="E98" s="17">
        <f t="shared" si="0"/>
        <v>4700.800000000002</v>
      </c>
      <c r="F98" s="19" t="s">
        <v>59</v>
      </c>
      <c r="G98" s="9"/>
      <c r="H98" s="9"/>
    </row>
    <row r="99" spans="1:8" x14ac:dyDescent="0.35">
      <c r="A99" s="16">
        <v>44663.5</v>
      </c>
      <c r="B99" s="9"/>
      <c r="C99" s="9">
        <v>-4.84</v>
      </c>
      <c r="D99" s="9" t="s">
        <v>65</v>
      </c>
      <c r="E99" s="17">
        <f t="shared" si="0"/>
        <v>4695.9600000000019</v>
      </c>
      <c r="F99" s="20" t="s">
        <v>66</v>
      </c>
      <c r="G99" s="9"/>
      <c r="H99" s="9"/>
    </row>
    <row r="100" spans="1:8" x14ac:dyDescent="0.35">
      <c r="A100" s="16">
        <v>44676</v>
      </c>
      <c r="B100" s="9"/>
      <c r="C100" s="9">
        <v>660</v>
      </c>
      <c r="D100" s="9" t="s">
        <v>103</v>
      </c>
      <c r="E100" s="17">
        <f t="shared" si="0"/>
        <v>5355.9600000000019</v>
      </c>
      <c r="F100" s="15" t="s">
        <v>11</v>
      </c>
      <c r="G100" s="11" t="s">
        <v>12</v>
      </c>
      <c r="H100" s="9"/>
    </row>
    <row r="101" spans="1:8" x14ac:dyDescent="0.35">
      <c r="A101" s="16">
        <v>44683.5</v>
      </c>
      <c r="B101" s="9"/>
      <c r="C101" s="9">
        <v>30</v>
      </c>
      <c r="D101" s="9" t="s">
        <v>40</v>
      </c>
      <c r="E101" s="17">
        <f t="shared" ref="E101:E164" si="1">E100+C101</f>
        <v>5385.9600000000019</v>
      </c>
      <c r="F101" s="18" t="s">
        <v>41</v>
      </c>
      <c r="G101" s="9" t="s">
        <v>42</v>
      </c>
      <c r="H101" s="9" t="s">
        <v>43</v>
      </c>
    </row>
    <row r="102" spans="1:8" x14ac:dyDescent="0.35">
      <c r="A102" s="16">
        <v>44690</v>
      </c>
      <c r="B102" s="9"/>
      <c r="C102" s="9">
        <v>50</v>
      </c>
      <c r="D102" s="9" t="s">
        <v>72</v>
      </c>
      <c r="E102" s="17">
        <f t="shared" si="1"/>
        <v>5435.9600000000019</v>
      </c>
      <c r="F102" s="18" t="s">
        <v>41</v>
      </c>
      <c r="G102" s="9" t="s">
        <v>42</v>
      </c>
      <c r="H102" s="9" t="s">
        <v>73</v>
      </c>
    </row>
    <row r="103" spans="1:8" x14ac:dyDescent="0.35">
      <c r="A103" s="16">
        <v>44698</v>
      </c>
      <c r="B103" s="9"/>
      <c r="C103" s="9">
        <v>20</v>
      </c>
      <c r="D103" s="9" t="s">
        <v>104</v>
      </c>
      <c r="E103" s="17">
        <f t="shared" si="1"/>
        <v>5455.9600000000019</v>
      </c>
      <c r="F103" s="19" t="s">
        <v>59</v>
      </c>
      <c r="G103" s="9"/>
      <c r="H103" s="9"/>
    </row>
    <row r="104" spans="1:8" x14ac:dyDescent="0.35">
      <c r="A104" s="16">
        <v>44698</v>
      </c>
      <c r="B104" s="9"/>
      <c r="C104" s="9">
        <v>20</v>
      </c>
      <c r="D104" s="9" t="s">
        <v>105</v>
      </c>
      <c r="E104" s="17">
        <f t="shared" si="1"/>
        <v>5475.9600000000019</v>
      </c>
      <c r="F104" s="19" t="s">
        <v>59</v>
      </c>
      <c r="G104" s="9"/>
      <c r="H104" s="9"/>
    </row>
    <row r="105" spans="1:8" x14ac:dyDescent="0.35">
      <c r="A105" s="16">
        <v>44698</v>
      </c>
      <c r="B105" s="9"/>
      <c r="C105" s="9">
        <v>20</v>
      </c>
      <c r="D105" s="9" t="s">
        <v>106</v>
      </c>
      <c r="E105" s="17">
        <f t="shared" si="1"/>
        <v>5495.9600000000019</v>
      </c>
      <c r="F105" s="19" t="s">
        <v>59</v>
      </c>
      <c r="G105" s="9"/>
      <c r="H105" s="9"/>
    </row>
    <row r="106" spans="1:8" x14ac:dyDescent="0.35">
      <c r="A106" s="16">
        <v>44698</v>
      </c>
      <c r="B106" s="9"/>
      <c r="C106" s="9">
        <v>50</v>
      </c>
      <c r="D106" s="9" t="s">
        <v>107</v>
      </c>
      <c r="E106" s="17">
        <f t="shared" si="1"/>
        <v>5545.9600000000019</v>
      </c>
      <c r="F106" s="19" t="s">
        <v>59</v>
      </c>
      <c r="G106" s="9"/>
      <c r="H106" s="9"/>
    </row>
    <row r="107" spans="1:8" x14ac:dyDescent="0.35">
      <c r="A107" s="16">
        <v>44698</v>
      </c>
      <c r="B107" s="9"/>
      <c r="C107" s="9">
        <v>60</v>
      </c>
      <c r="D107" s="9" t="s">
        <v>89</v>
      </c>
      <c r="E107" s="17">
        <f t="shared" si="1"/>
        <v>5605.9600000000019</v>
      </c>
      <c r="F107" s="19" t="s">
        <v>59</v>
      </c>
      <c r="G107" s="9"/>
      <c r="H107" s="9"/>
    </row>
    <row r="108" spans="1:8" x14ac:dyDescent="0.35">
      <c r="A108" s="16">
        <v>44698</v>
      </c>
      <c r="B108" s="9"/>
      <c r="C108" s="9">
        <v>30</v>
      </c>
      <c r="D108" s="9" t="s">
        <v>90</v>
      </c>
      <c r="E108" s="17">
        <f t="shared" si="1"/>
        <v>5635.9600000000019</v>
      </c>
      <c r="F108" s="19" t="s">
        <v>59</v>
      </c>
      <c r="G108" s="9"/>
      <c r="H108" s="9"/>
    </row>
    <row r="109" spans="1:8" x14ac:dyDescent="0.35">
      <c r="A109" s="16">
        <v>44698</v>
      </c>
      <c r="B109" s="9"/>
      <c r="C109" s="9">
        <v>-3.63</v>
      </c>
      <c r="D109" s="9" t="s">
        <v>65</v>
      </c>
      <c r="E109" s="17">
        <f t="shared" si="1"/>
        <v>5632.3300000000017</v>
      </c>
      <c r="F109" s="20" t="s">
        <v>66</v>
      </c>
      <c r="G109" s="9"/>
      <c r="H109" s="9"/>
    </row>
    <row r="110" spans="1:8" x14ac:dyDescent="0.35">
      <c r="A110" s="23">
        <v>44714.5</v>
      </c>
      <c r="B110" s="24"/>
      <c r="C110" s="24">
        <v>30</v>
      </c>
      <c r="D110" s="24" t="s">
        <v>40</v>
      </c>
      <c r="E110" s="17">
        <f t="shared" si="1"/>
        <v>5662.3300000000017</v>
      </c>
      <c r="F110" s="25" t="s">
        <v>41</v>
      </c>
      <c r="G110" s="24" t="s">
        <v>42</v>
      </c>
      <c r="H110" s="24" t="s">
        <v>43</v>
      </c>
    </row>
    <row r="111" spans="1:8" ht="15" thickBot="1" x14ac:dyDescent="0.4">
      <c r="A111" s="16">
        <v>44746.5</v>
      </c>
      <c r="B111" s="9"/>
      <c r="C111" s="9">
        <v>30</v>
      </c>
      <c r="D111" s="9" t="s">
        <v>40</v>
      </c>
      <c r="E111" s="17">
        <f>E110+C111</f>
        <v>5692.3300000000017</v>
      </c>
      <c r="F111" s="25" t="s">
        <v>41</v>
      </c>
      <c r="G111" s="24" t="s">
        <v>42</v>
      </c>
      <c r="H111" s="24" t="s">
        <v>43</v>
      </c>
    </row>
    <row r="112" spans="1:8" ht="15" thickBot="1" x14ac:dyDescent="0.4">
      <c r="A112" s="16">
        <v>44753.5</v>
      </c>
      <c r="B112" s="9" t="s">
        <v>108</v>
      </c>
      <c r="C112" s="24">
        <v>-24.66</v>
      </c>
      <c r="D112" s="9" t="s">
        <v>109</v>
      </c>
      <c r="E112" s="17">
        <f t="shared" si="1"/>
        <v>5667.6700000000019</v>
      </c>
      <c r="F112" s="7" t="s">
        <v>11</v>
      </c>
      <c r="G112" s="26" t="s">
        <v>110</v>
      </c>
      <c r="H112" s="9"/>
    </row>
    <row r="113" spans="1:8" ht="15" thickBot="1" x14ac:dyDescent="0.4">
      <c r="A113" s="16">
        <v>44753.5</v>
      </c>
      <c r="B113" s="9"/>
      <c r="C113" s="24">
        <v>250</v>
      </c>
      <c r="D113" s="9" t="s">
        <v>110</v>
      </c>
      <c r="E113" s="17">
        <f t="shared" si="1"/>
        <v>5917.6700000000019</v>
      </c>
      <c r="F113" s="15" t="s">
        <v>11</v>
      </c>
      <c r="G113" s="26" t="s">
        <v>110</v>
      </c>
      <c r="H113" s="9"/>
    </row>
    <row r="114" spans="1:8" ht="15" thickBot="1" x14ac:dyDescent="0.4">
      <c r="A114" s="16">
        <v>44756.5</v>
      </c>
      <c r="B114" s="9" t="s">
        <v>111</v>
      </c>
      <c r="C114" s="24">
        <v>-9.3000000000000007</v>
      </c>
      <c r="D114" s="9" t="s">
        <v>112</v>
      </c>
      <c r="E114" s="17">
        <f t="shared" si="1"/>
        <v>5908.3700000000017</v>
      </c>
      <c r="F114" s="7" t="s">
        <v>11</v>
      </c>
      <c r="G114" s="26" t="s">
        <v>110</v>
      </c>
      <c r="H114" s="9"/>
    </row>
    <row r="115" spans="1:8" x14ac:dyDescent="0.35">
      <c r="A115" s="16">
        <v>44757.5</v>
      </c>
      <c r="B115" s="9"/>
      <c r="C115" s="24">
        <v>25</v>
      </c>
      <c r="D115" s="9" t="s">
        <v>113</v>
      </c>
      <c r="E115" s="17">
        <f t="shared" si="1"/>
        <v>5933.3700000000017</v>
      </c>
      <c r="F115" s="15" t="s">
        <v>11</v>
      </c>
      <c r="G115" s="27" t="s">
        <v>114</v>
      </c>
      <c r="H115" s="9"/>
    </row>
    <row r="116" spans="1:8" x14ac:dyDescent="0.35">
      <c r="A116" s="16">
        <v>44760.5</v>
      </c>
      <c r="B116" s="9" t="s">
        <v>115</v>
      </c>
      <c r="C116" s="24">
        <v>-5</v>
      </c>
      <c r="D116" s="9" t="s">
        <v>76</v>
      </c>
      <c r="E116" s="17">
        <f t="shared" si="1"/>
        <v>5928.3700000000017</v>
      </c>
      <c r="F116" s="20" t="s">
        <v>66</v>
      </c>
      <c r="G116" s="17"/>
      <c r="H116" s="9"/>
    </row>
    <row r="117" spans="1:8" x14ac:dyDescent="0.35">
      <c r="A117" s="16">
        <v>44760.5</v>
      </c>
      <c r="B117" s="9"/>
      <c r="C117" s="24">
        <v>10</v>
      </c>
      <c r="D117" s="9" t="s">
        <v>62</v>
      </c>
      <c r="E117" s="17">
        <f t="shared" si="1"/>
        <v>5938.3700000000017</v>
      </c>
      <c r="F117" s="19" t="s">
        <v>59</v>
      </c>
      <c r="G117" s="17"/>
      <c r="H117" s="9"/>
    </row>
    <row r="118" spans="1:8" x14ac:dyDescent="0.35">
      <c r="A118" s="16">
        <v>44760.5</v>
      </c>
      <c r="B118" s="9"/>
      <c r="C118" s="24">
        <v>25</v>
      </c>
      <c r="D118" s="9" t="s">
        <v>63</v>
      </c>
      <c r="E118" s="17">
        <f t="shared" si="1"/>
        <v>5963.3700000000017</v>
      </c>
      <c r="F118" s="19" t="s">
        <v>59</v>
      </c>
      <c r="G118" s="17"/>
      <c r="H118" s="9"/>
    </row>
    <row r="119" spans="1:8" x14ac:dyDescent="0.35">
      <c r="A119" s="16">
        <v>44760.5</v>
      </c>
      <c r="B119" s="9"/>
      <c r="C119" s="24">
        <v>30</v>
      </c>
      <c r="D119" s="9" t="s">
        <v>94</v>
      </c>
      <c r="E119" s="17">
        <f t="shared" si="1"/>
        <v>5993.3700000000017</v>
      </c>
      <c r="F119" s="19" t="s">
        <v>59</v>
      </c>
      <c r="G119" s="17"/>
      <c r="H119" s="9"/>
    </row>
    <row r="120" spans="1:8" x14ac:dyDescent="0.35">
      <c r="A120" s="16">
        <v>44760.5</v>
      </c>
      <c r="B120" s="9"/>
      <c r="C120" s="24">
        <v>25</v>
      </c>
      <c r="D120" s="9" t="s">
        <v>64</v>
      </c>
      <c r="E120" s="17">
        <f t="shared" si="1"/>
        <v>6018.3700000000017</v>
      </c>
      <c r="F120" s="19" t="s">
        <v>59</v>
      </c>
      <c r="G120" s="17"/>
      <c r="H120" s="9"/>
    </row>
    <row r="121" spans="1:8" x14ac:dyDescent="0.35">
      <c r="A121" s="16">
        <v>44760.5</v>
      </c>
      <c r="B121" s="9"/>
      <c r="C121" s="24">
        <v>30</v>
      </c>
      <c r="D121" s="9" t="s">
        <v>102</v>
      </c>
      <c r="E121" s="17">
        <f t="shared" si="1"/>
        <v>6048.3700000000017</v>
      </c>
      <c r="F121" s="19" t="s">
        <v>59</v>
      </c>
      <c r="G121" s="17"/>
      <c r="H121" s="9"/>
    </row>
    <row r="122" spans="1:8" x14ac:dyDescent="0.35">
      <c r="A122" s="16">
        <v>44760.5</v>
      </c>
      <c r="B122" s="9"/>
      <c r="C122" s="24">
        <v>-3.03</v>
      </c>
      <c r="D122" s="9" t="s">
        <v>65</v>
      </c>
      <c r="E122" s="17">
        <f t="shared" si="1"/>
        <v>6045.340000000002</v>
      </c>
      <c r="F122" s="20" t="s">
        <v>66</v>
      </c>
      <c r="G122" s="17"/>
      <c r="H122" s="9"/>
    </row>
    <row r="123" spans="1:8" x14ac:dyDescent="0.35">
      <c r="A123" s="16">
        <v>44775.5</v>
      </c>
      <c r="B123" s="9"/>
      <c r="C123" s="24">
        <v>30</v>
      </c>
      <c r="D123" s="9" t="s">
        <v>40</v>
      </c>
      <c r="E123" s="17">
        <f t="shared" si="1"/>
        <v>6075.340000000002</v>
      </c>
      <c r="F123" s="25" t="s">
        <v>41</v>
      </c>
      <c r="G123" s="24" t="s">
        <v>42</v>
      </c>
      <c r="H123" s="24" t="s">
        <v>43</v>
      </c>
    </row>
    <row r="124" spans="1:8" x14ac:dyDescent="0.35">
      <c r="A124" s="16">
        <v>44781</v>
      </c>
      <c r="B124" s="9"/>
      <c r="C124" s="24">
        <v>50</v>
      </c>
      <c r="D124" s="9" t="s">
        <v>72</v>
      </c>
      <c r="E124" s="17">
        <f t="shared" si="1"/>
        <v>6125.340000000002</v>
      </c>
      <c r="F124" s="18" t="s">
        <v>41</v>
      </c>
      <c r="G124" s="9" t="s">
        <v>42</v>
      </c>
      <c r="H124" s="9" t="s">
        <v>73</v>
      </c>
    </row>
    <row r="125" spans="1:8" x14ac:dyDescent="0.35">
      <c r="A125" s="16">
        <v>44789.5</v>
      </c>
      <c r="B125" s="9"/>
      <c r="C125" s="24">
        <v>2505</v>
      </c>
      <c r="D125" s="21" t="s">
        <v>79</v>
      </c>
      <c r="E125" s="17">
        <f t="shared" si="1"/>
        <v>8630.340000000002</v>
      </c>
      <c r="F125" s="13"/>
      <c r="G125" s="13"/>
      <c r="H125" s="13"/>
    </row>
    <row r="126" spans="1:8" x14ac:dyDescent="0.35">
      <c r="A126" s="16">
        <v>44795.5</v>
      </c>
      <c r="B126" s="9"/>
      <c r="C126" s="24">
        <v>-2505</v>
      </c>
      <c r="D126" s="21" t="s">
        <v>79</v>
      </c>
      <c r="E126" s="17">
        <f t="shared" si="1"/>
        <v>6125.340000000002</v>
      </c>
      <c r="F126" s="13"/>
      <c r="G126" s="13"/>
      <c r="H126" s="13"/>
    </row>
    <row r="127" spans="1:8" x14ac:dyDescent="0.35">
      <c r="A127" s="16">
        <v>44796</v>
      </c>
      <c r="B127" s="9"/>
      <c r="C127" s="24">
        <v>30</v>
      </c>
      <c r="D127" s="9" t="s">
        <v>87</v>
      </c>
      <c r="E127" s="17">
        <f>E126+C127</f>
        <v>6155.340000000002</v>
      </c>
      <c r="F127" s="19" t="s">
        <v>59</v>
      </c>
      <c r="G127" s="17"/>
      <c r="H127" s="9"/>
    </row>
    <row r="128" spans="1:8" x14ac:dyDescent="0.35">
      <c r="A128" s="16">
        <v>44796</v>
      </c>
      <c r="B128" s="9"/>
      <c r="C128" s="24">
        <v>100</v>
      </c>
      <c r="D128" s="9" t="s">
        <v>116</v>
      </c>
      <c r="E128" s="17">
        <f t="shared" si="1"/>
        <v>6255.340000000002</v>
      </c>
      <c r="F128" s="19" t="s">
        <v>59</v>
      </c>
      <c r="G128" s="17"/>
      <c r="H128" s="9"/>
    </row>
    <row r="129" spans="1:8" x14ac:dyDescent="0.35">
      <c r="A129" s="16">
        <v>44796</v>
      </c>
      <c r="B129" s="9"/>
      <c r="C129" s="24">
        <v>60</v>
      </c>
      <c r="D129" s="9" t="s">
        <v>89</v>
      </c>
      <c r="E129" s="17">
        <f t="shared" si="1"/>
        <v>6315.340000000002</v>
      </c>
      <c r="F129" s="19" t="s">
        <v>59</v>
      </c>
      <c r="G129" s="17"/>
      <c r="H129" s="9"/>
    </row>
    <row r="130" spans="1:8" x14ac:dyDescent="0.35">
      <c r="A130" s="16">
        <v>44796</v>
      </c>
      <c r="B130" s="9"/>
      <c r="C130" s="24">
        <v>30</v>
      </c>
      <c r="D130" s="9" t="s">
        <v>90</v>
      </c>
      <c r="E130" s="17">
        <f t="shared" si="1"/>
        <v>6345.340000000002</v>
      </c>
      <c r="F130" s="19" t="s">
        <v>59</v>
      </c>
      <c r="G130" s="17"/>
      <c r="H130" s="9"/>
    </row>
    <row r="131" spans="1:8" x14ac:dyDescent="0.35">
      <c r="A131" s="16">
        <v>44796</v>
      </c>
      <c r="B131" s="9"/>
      <c r="C131" s="24">
        <v>-2.42</v>
      </c>
      <c r="D131" s="9" t="s">
        <v>65</v>
      </c>
      <c r="E131" s="17">
        <f t="shared" si="1"/>
        <v>6342.9200000000019</v>
      </c>
      <c r="F131" s="20" t="s">
        <v>66</v>
      </c>
      <c r="G131" s="17"/>
      <c r="H131" s="9"/>
    </row>
    <row r="132" spans="1:8" x14ac:dyDescent="0.35">
      <c r="A132" s="16">
        <v>44805.5</v>
      </c>
      <c r="B132" s="9" t="s">
        <v>117</v>
      </c>
      <c r="C132" s="24">
        <v>-30.06</v>
      </c>
      <c r="D132" s="9" t="s">
        <v>118</v>
      </c>
      <c r="E132" s="17">
        <f t="shared" si="1"/>
        <v>6312.8600000000015</v>
      </c>
      <c r="F132" s="20" t="s">
        <v>66</v>
      </c>
      <c r="G132" s="17"/>
      <c r="H132" s="9"/>
    </row>
    <row r="133" spans="1:8" x14ac:dyDescent="0.35">
      <c r="A133" s="16">
        <v>44805.5</v>
      </c>
      <c r="B133" s="9" t="s">
        <v>119</v>
      </c>
      <c r="C133" s="24">
        <v>-233.77</v>
      </c>
      <c r="D133" s="9" t="s">
        <v>118</v>
      </c>
      <c r="E133" s="17">
        <f t="shared" si="1"/>
        <v>6079.0900000000011</v>
      </c>
      <c r="F133" s="20" t="s">
        <v>66</v>
      </c>
      <c r="G133" s="17"/>
      <c r="H133" s="9"/>
    </row>
    <row r="134" spans="1:8" x14ac:dyDescent="0.35">
      <c r="A134" s="16">
        <v>44806.5</v>
      </c>
      <c r="B134" s="9"/>
      <c r="C134" s="24">
        <v>30</v>
      </c>
      <c r="D134" s="9" t="s">
        <v>40</v>
      </c>
      <c r="E134" s="17">
        <f t="shared" si="1"/>
        <v>6109.0900000000011</v>
      </c>
      <c r="F134" s="25" t="s">
        <v>41</v>
      </c>
      <c r="G134" s="24" t="s">
        <v>42</v>
      </c>
      <c r="H134" s="24" t="s">
        <v>43</v>
      </c>
    </row>
    <row r="135" spans="1:8" x14ac:dyDescent="0.35">
      <c r="A135" s="16">
        <v>44831</v>
      </c>
      <c r="B135" s="9"/>
      <c r="C135" s="24">
        <v>100</v>
      </c>
      <c r="D135" s="9" t="s">
        <v>120</v>
      </c>
      <c r="E135" s="17">
        <f t="shared" si="1"/>
        <v>6209.0900000000011</v>
      </c>
      <c r="F135" s="19" t="s">
        <v>59</v>
      </c>
      <c r="G135" s="17"/>
      <c r="H135" s="9"/>
    </row>
    <row r="136" spans="1:8" x14ac:dyDescent="0.35">
      <c r="A136" s="16">
        <v>44831</v>
      </c>
      <c r="B136" s="9"/>
      <c r="C136" s="24">
        <v>100</v>
      </c>
      <c r="D136" s="9" t="s">
        <v>121</v>
      </c>
      <c r="E136" s="17">
        <f t="shared" si="1"/>
        <v>6309.0900000000011</v>
      </c>
      <c r="F136" s="19" t="s">
        <v>59</v>
      </c>
      <c r="G136" s="17"/>
      <c r="H136" s="9"/>
    </row>
    <row r="137" spans="1:8" x14ac:dyDescent="0.35">
      <c r="A137" s="16">
        <v>44831</v>
      </c>
      <c r="B137" s="9"/>
      <c r="C137" s="24">
        <v>40</v>
      </c>
      <c r="D137" s="9" t="s">
        <v>122</v>
      </c>
      <c r="E137" s="17">
        <f t="shared" si="1"/>
        <v>6349.0900000000011</v>
      </c>
      <c r="F137" s="19" t="s">
        <v>59</v>
      </c>
      <c r="G137" s="17"/>
      <c r="H137" s="9"/>
    </row>
    <row r="138" spans="1:8" x14ac:dyDescent="0.35">
      <c r="A138" s="16">
        <v>44831</v>
      </c>
      <c r="B138" s="9"/>
      <c r="C138" s="24">
        <v>30</v>
      </c>
      <c r="D138" s="9" t="s">
        <v>94</v>
      </c>
      <c r="E138" s="17">
        <f t="shared" si="1"/>
        <v>6379.0900000000011</v>
      </c>
      <c r="F138" s="19" t="s">
        <v>59</v>
      </c>
      <c r="G138" s="17"/>
      <c r="H138" s="9"/>
    </row>
    <row r="139" spans="1:8" x14ac:dyDescent="0.35">
      <c r="A139" s="16">
        <v>44831</v>
      </c>
      <c r="B139" s="9"/>
      <c r="C139" s="24">
        <v>100</v>
      </c>
      <c r="D139" s="9" t="s">
        <v>123</v>
      </c>
      <c r="E139" s="17">
        <f t="shared" si="1"/>
        <v>6479.0900000000011</v>
      </c>
      <c r="F139" s="19" t="s">
        <v>59</v>
      </c>
      <c r="G139" s="17"/>
      <c r="H139" s="9"/>
    </row>
    <row r="140" spans="1:8" x14ac:dyDescent="0.35">
      <c r="A140" s="16">
        <v>44831</v>
      </c>
      <c r="B140" s="9"/>
      <c r="C140" s="24">
        <v>-3.03</v>
      </c>
      <c r="D140" s="9" t="s">
        <v>65</v>
      </c>
      <c r="E140" s="17">
        <f t="shared" si="1"/>
        <v>6476.0600000000013</v>
      </c>
      <c r="F140" s="20" t="s">
        <v>66</v>
      </c>
      <c r="G140" s="17"/>
      <c r="H140" s="9"/>
    </row>
    <row r="141" spans="1:8" x14ac:dyDescent="0.35">
      <c r="A141" s="16">
        <v>44831</v>
      </c>
      <c r="B141" s="9"/>
      <c r="C141" s="24">
        <v>200</v>
      </c>
      <c r="D141" s="9" t="s">
        <v>124</v>
      </c>
      <c r="E141" s="17">
        <f t="shared" si="1"/>
        <v>6676.0600000000013</v>
      </c>
      <c r="F141" s="18" t="s">
        <v>41</v>
      </c>
      <c r="G141" s="9" t="s">
        <v>125</v>
      </c>
      <c r="H141" s="9" t="s">
        <v>126</v>
      </c>
    </row>
    <row r="142" spans="1:8" x14ac:dyDescent="0.35">
      <c r="A142" s="16">
        <v>44837.5</v>
      </c>
      <c r="B142" s="9"/>
      <c r="C142" s="24">
        <v>30</v>
      </c>
      <c r="D142" s="9" t="s">
        <v>40</v>
      </c>
      <c r="E142" s="17">
        <f t="shared" si="1"/>
        <v>6706.0600000000013</v>
      </c>
      <c r="F142" s="25" t="s">
        <v>41</v>
      </c>
      <c r="G142" s="24" t="s">
        <v>42</v>
      </c>
      <c r="H142" s="24" t="s">
        <v>43</v>
      </c>
    </row>
    <row r="143" spans="1:8" x14ac:dyDescent="0.35">
      <c r="A143" s="16">
        <v>44852</v>
      </c>
      <c r="B143" s="9"/>
      <c r="C143" s="24">
        <v>40</v>
      </c>
      <c r="D143" s="9" t="s">
        <v>127</v>
      </c>
      <c r="E143" s="17">
        <f t="shared" si="1"/>
        <v>6746.0600000000013</v>
      </c>
      <c r="F143" s="19" t="s">
        <v>59</v>
      </c>
      <c r="G143" s="17"/>
      <c r="H143" s="9"/>
    </row>
    <row r="144" spans="1:8" x14ac:dyDescent="0.35">
      <c r="A144" s="16">
        <v>44852</v>
      </c>
      <c r="B144" s="9"/>
      <c r="C144" s="24">
        <v>100</v>
      </c>
      <c r="D144" s="9" t="s">
        <v>128</v>
      </c>
      <c r="E144" s="17">
        <f t="shared" si="1"/>
        <v>6846.0600000000013</v>
      </c>
      <c r="F144" s="19" t="s">
        <v>59</v>
      </c>
      <c r="G144" s="17"/>
      <c r="H144" s="9"/>
    </row>
    <row r="145" spans="1:8" x14ac:dyDescent="0.35">
      <c r="A145" s="16">
        <v>44852</v>
      </c>
      <c r="B145" s="9"/>
      <c r="C145" s="24">
        <v>10</v>
      </c>
      <c r="D145" s="9" t="s">
        <v>62</v>
      </c>
      <c r="E145" s="17">
        <f t="shared" si="1"/>
        <v>6856.0600000000013</v>
      </c>
      <c r="F145" s="19" t="s">
        <v>59</v>
      </c>
      <c r="G145" s="17"/>
      <c r="H145" s="9"/>
    </row>
    <row r="146" spans="1:8" x14ac:dyDescent="0.35">
      <c r="A146" s="16">
        <v>44852</v>
      </c>
      <c r="B146" s="9"/>
      <c r="C146" s="24">
        <v>50</v>
      </c>
      <c r="D146" s="9" t="s">
        <v>129</v>
      </c>
      <c r="E146" s="17">
        <f t="shared" si="1"/>
        <v>6906.0600000000013</v>
      </c>
      <c r="F146" s="19" t="s">
        <v>59</v>
      </c>
      <c r="G146" s="17"/>
      <c r="H146" s="9"/>
    </row>
    <row r="147" spans="1:8" x14ac:dyDescent="0.35">
      <c r="A147" s="16">
        <v>44852</v>
      </c>
      <c r="B147" s="9"/>
      <c r="C147" s="24">
        <v>40</v>
      </c>
      <c r="D147" s="9" t="s">
        <v>130</v>
      </c>
      <c r="E147" s="17">
        <f t="shared" si="1"/>
        <v>6946.0600000000013</v>
      </c>
      <c r="F147" s="19" t="s">
        <v>59</v>
      </c>
      <c r="G147" s="17"/>
      <c r="H147" s="9"/>
    </row>
    <row r="148" spans="1:8" x14ac:dyDescent="0.35">
      <c r="A148" s="16">
        <v>44852</v>
      </c>
      <c r="B148" s="9"/>
      <c r="C148" s="24">
        <v>40</v>
      </c>
      <c r="D148" s="9" t="s">
        <v>131</v>
      </c>
      <c r="E148" s="17">
        <f t="shared" si="1"/>
        <v>6986.0600000000013</v>
      </c>
      <c r="F148" s="19" t="s">
        <v>59</v>
      </c>
      <c r="G148" s="17"/>
      <c r="H148" s="9"/>
    </row>
    <row r="149" spans="1:8" x14ac:dyDescent="0.35">
      <c r="A149" s="16">
        <v>44852</v>
      </c>
      <c r="B149" s="9"/>
      <c r="C149" s="24">
        <v>100</v>
      </c>
      <c r="D149" s="9" t="s">
        <v>132</v>
      </c>
      <c r="E149" s="17">
        <f t="shared" si="1"/>
        <v>7086.0600000000013</v>
      </c>
      <c r="F149" s="19" t="s">
        <v>59</v>
      </c>
      <c r="G149" s="17"/>
      <c r="H149" s="9"/>
    </row>
    <row r="150" spans="1:8" x14ac:dyDescent="0.35">
      <c r="A150" s="16">
        <v>44852</v>
      </c>
      <c r="B150" s="9"/>
      <c r="C150" s="24">
        <v>25</v>
      </c>
      <c r="D150" s="9" t="s">
        <v>63</v>
      </c>
      <c r="E150" s="17">
        <f t="shared" si="1"/>
        <v>7111.0600000000013</v>
      </c>
      <c r="F150" s="19" t="s">
        <v>59</v>
      </c>
      <c r="G150" s="17"/>
      <c r="H150" s="9"/>
    </row>
    <row r="151" spans="1:8" x14ac:dyDescent="0.35">
      <c r="A151" s="16">
        <v>44852</v>
      </c>
      <c r="B151" s="9"/>
      <c r="C151" s="24">
        <v>25</v>
      </c>
      <c r="D151" s="9" t="s">
        <v>98</v>
      </c>
      <c r="E151" s="17">
        <f t="shared" si="1"/>
        <v>7136.0600000000013</v>
      </c>
      <c r="F151" s="19" t="s">
        <v>59</v>
      </c>
      <c r="G151" s="17"/>
      <c r="H151" s="9"/>
    </row>
    <row r="152" spans="1:8" x14ac:dyDescent="0.35">
      <c r="A152" s="16">
        <v>44852</v>
      </c>
      <c r="B152" s="9"/>
      <c r="C152" s="24">
        <v>40</v>
      </c>
      <c r="D152" s="9" t="s">
        <v>133</v>
      </c>
      <c r="E152" s="17">
        <f t="shared" si="1"/>
        <v>7176.0600000000013</v>
      </c>
      <c r="F152" s="19" t="s">
        <v>59</v>
      </c>
      <c r="G152" s="17"/>
      <c r="H152" s="9"/>
    </row>
    <row r="153" spans="1:8" x14ac:dyDescent="0.35">
      <c r="A153" s="16">
        <v>44852</v>
      </c>
      <c r="B153" s="9"/>
      <c r="C153" s="24">
        <v>50</v>
      </c>
      <c r="D153" s="9" t="s">
        <v>99</v>
      </c>
      <c r="E153" s="17">
        <f t="shared" si="1"/>
        <v>7226.0600000000013</v>
      </c>
      <c r="F153" s="19" t="s">
        <v>59</v>
      </c>
      <c r="G153" s="17"/>
      <c r="H153" s="9"/>
    </row>
    <row r="154" spans="1:8" x14ac:dyDescent="0.35">
      <c r="A154" s="16">
        <v>44852</v>
      </c>
      <c r="B154" s="9"/>
      <c r="C154" s="24">
        <v>80</v>
      </c>
      <c r="D154" s="9" t="s">
        <v>100</v>
      </c>
      <c r="E154" s="17">
        <f t="shared" si="1"/>
        <v>7306.0600000000013</v>
      </c>
      <c r="F154" s="19" t="s">
        <v>59</v>
      </c>
      <c r="G154" s="17"/>
      <c r="H154" s="9"/>
    </row>
    <row r="155" spans="1:8" x14ac:dyDescent="0.35">
      <c r="A155" s="16">
        <v>44852</v>
      </c>
      <c r="B155" s="9"/>
      <c r="C155" s="24">
        <v>20</v>
      </c>
      <c r="D155" s="9" t="s">
        <v>101</v>
      </c>
      <c r="E155" s="17">
        <f t="shared" si="1"/>
        <v>7326.0600000000013</v>
      </c>
      <c r="F155" s="19" t="s">
        <v>59</v>
      </c>
      <c r="G155" s="17"/>
      <c r="H155" s="9"/>
    </row>
    <row r="156" spans="1:8" x14ac:dyDescent="0.35">
      <c r="A156" s="16">
        <v>44852</v>
      </c>
      <c r="B156" s="9"/>
      <c r="C156" s="24">
        <v>40</v>
      </c>
      <c r="D156" s="9" t="s">
        <v>134</v>
      </c>
      <c r="E156" s="17">
        <f t="shared" si="1"/>
        <v>7366.0600000000013</v>
      </c>
      <c r="F156" s="19" t="s">
        <v>59</v>
      </c>
      <c r="G156" s="17"/>
      <c r="H156" s="9"/>
    </row>
    <row r="157" spans="1:8" x14ac:dyDescent="0.35">
      <c r="A157" s="16">
        <v>44852</v>
      </c>
      <c r="B157" s="9"/>
      <c r="C157" s="24">
        <v>40</v>
      </c>
      <c r="D157" s="9" t="s">
        <v>135</v>
      </c>
      <c r="E157" s="17">
        <f t="shared" si="1"/>
        <v>7406.0600000000013</v>
      </c>
      <c r="F157" s="19" t="s">
        <v>59</v>
      </c>
      <c r="G157" s="17"/>
      <c r="H157" s="9"/>
    </row>
    <row r="158" spans="1:8" x14ac:dyDescent="0.35">
      <c r="A158" s="16">
        <v>44852</v>
      </c>
      <c r="B158" s="9"/>
      <c r="C158" s="24">
        <v>40</v>
      </c>
      <c r="D158" s="9" t="s">
        <v>136</v>
      </c>
      <c r="E158" s="17">
        <f t="shared" si="1"/>
        <v>7446.0600000000013</v>
      </c>
      <c r="F158" s="19" t="s">
        <v>59</v>
      </c>
      <c r="G158" s="17"/>
      <c r="H158" s="9"/>
    </row>
    <row r="159" spans="1:8" x14ac:dyDescent="0.35">
      <c r="A159" s="16">
        <v>44852</v>
      </c>
      <c r="B159" s="9"/>
      <c r="C159" s="24">
        <v>25</v>
      </c>
      <c r="D159" s="9" t="s">
        <v>64</v>
      </c>
      <c r="E159" s="17">
        <f t="shared" si="1"/>
        <v>7471.0600000000013</v>
      </c>
      <c r="F159" s="19" t="s">
        <v>59</v>
      </c>
      <c r="G159" s="17"/>
      <c r="H159" s="9"/>
    </row>
    <row r="160" spans="1:8" x14ac:dyDescent="0.35">
      <c r="A160" s="16">
        <v>44852</v>
      </c>
      <c r="B160" s="9"/>
      <c r="C160" s="24">
        <v>30</v>
      </c>
      <c r="D160" s="9" t="s">
        <v>102</v>
      </c>
      <c r="E160" s="17">
        <f t="shared" si="1"/>
        <v>7501.0600000000013</v>
      </c>
      <c r="F160" s="19" t="s">
        <v>59</v>
      </c>
      <c r="G160" s="17"/>
      <c r="H160" s="9"/>
    </row>
    <row r="161" spans="1:8" x14ac:dyDescent="0.35">
      <c r="A161" s="16">
        <v>44852</v>
      </c>
      <c r="B161" s="9"/>
      <c r="C161" s="24">
        <v>-10.89</v>
      </c>
      <c r="D161" s="9" t="s">
        <v>65</v>
      </c>
      <c r="E161" s="17">
        <f t="shared" si="1"/>
        <v>7490.170000000001</v>
      </c>
      <c r="F161" s="20" t="s">
        <v>66</v>
      </c>
      <c r="G161" s="17"/>
      <c r="H161" s="9"/>
    </row>
    <row r="162" spans="1:8" x14ac:dyDescent="0.35">
      <c r="A162" s="16">
        <v>44867.458333333336</v>
      </c>
      <c r="B162" s="9"/>
      <c r="C162" s="24">
        <v>30</v>
      </c>
      <c r="D162" s="9" t="s">
        <v>93</v>
      </c>
      <c r="E162" s="17">
        <f t="shared" si="1"/>
        <v>7520.170000000001</v>
      </c>
      <c r="F162" s="25" t="s">
        <v>41</v>
      </c>
      <c r="G162" s="24" t="s">
        <v>42</v>
      </c>
      <c r="H162" s="24" t="s">
        <v>43</v>
      </c>
    </row>
    <row r="163" spans="1:8" x14ac:dyDescent="0.35">
      <c r="A163" s="16">
        <v>44872</v>
      </c>
      <c r="B163" s="9"/>
      <c r="C163" s="24">
        <v>50</v>
      </c>
      <c r="D163" s="9" t="s">
        <v>72</v>
      </c>
      <c r="E163" s="17">
        <f t="shared" si="1"/>
        <v>7570.170000000001</v>
      </c>
      <c r="F163" s="18" t="s">
        <v>41</v>
      </c>
      <c r="G163" s="9" t="s">
        <v>42</v>
      </c>
      <c r="H163" s="9" t="s">
        <v>73</v>
      </c>
    </row>
    <row r="164" spans="1:8" x14ac:dyDescent="0.35">
      <c r="A164" s="16">
        <v>44880</v>
      </c>
      <c r="B164" s="9"/>
      <c r="C164" s="24">
        <v>20</v>
      </c>
      <c r="D164" s="9" t="s">
        <v>104</v>
      </c>
      <c r="E164" s="17">
        <f t="shared" si="1"/>
        <v>7590.170000000001</v>
      </c>
      <c r="F164" s="19" t="s">
        <v>59</v>
      </c>
      <c r="G164" s="17"/>
      <c r="H164" s="9"/>
    </row>
    <row r="165" spans="1:8" x14ac:dyDescent="0.35">
      <c r="A165" s="16">
        <v>44880</v>
      </c>
      <c r="B165" s="9"/>
      <c r="C165" s="24">
        <v>20</v>
      </c>
      <c r="D165" s="9" t="s">
        <v>105</v>
      </c>
      <c r="E165" s="17">
        <f t="shared" ref="E165:E228" si="2">E164+C165</f>
        <v>7610.170000000001</v>
      </c>
      <c r="F165" s="19" t="s">
        <v>59</v>
      </c>
      <c r="G165" s="17"/>
      <c r="H165" s="9"/>
    </row>
    <row r="166" spans="1:8" x14ac:dyDescent="0.35">
      <c r="A166" s="16">
        <v>44880</v>
      </c>
      <c r="B166" s="9"/>
      <c r="C166" s="24">
        <v>20</v>
      </c>
      <c r="D166" s="9" t="s">
        <v>106</v>
      </c>
      <c r="E166" s="17">
        <f t="shared" si="2"/>
        <v>7630.170000000001</v>
      </c>
      <c r="F166" s="19" t="s">
        <v>59</v>
      </c>
      <c r="G166" s="17"/>
      <c r="H166" s="9"/>
    </row>
    <row r="167" spans="1:8" x14ac:dyDescent="0.35">
      <c r="A167" s="16">
        <v>44880</v>
      </c>
      <c r="B167" s="9"/>
      <c r="C167" s="24">
        <v>40</v>
      </c>
      <c r="D167" s="9" t="s">
        <v>137</v>
      </c>
      <c r="E167" s="17">
        <f t="shared" si="2"/>
        <v>7670.170000000001</v>
      </c>
      <c r="F167" s="19" t="s">
        <v>59</v>
      </c>
      <c r="G167" s="17"/>
      <c r="H167" s="9"/>
    </row>
    <row r="168" spans="1:8" x14ac:dyDescent="0.35">
      <c r="A168" s="16">
        <v>44880</v>
      </c>
      <c r="B168" s="9"/>
      <c r="C168" s="24">
        <v>40</v>
      </c>
      <c r="D168" s="9" t="s">
        <v>138</v>
      </c>
      <c r="E168" s="17">
        <f t="shared" si="2"/>
        <v>7710.170000000001</v>
      </c>
      <c r="F168" s="19" t="s">
        <v>59</v>
      </c>
      <c r="G168" s="17"/>
      <c r="H168" s="9"/>
    </row>
    <row r="169" spans="1:8" x14ac:dyDescent="0.35">
      <c r="A169" s="16">
        <v>44880</v>
      </c>
      <c r="B169" s="9"/>
      <c r="C169" s="24">
        <v>40</v>
      </c>
      <c r="D169" s="9" t="s">
        <v>139</v>
      </c>
      <c r="E169" s="17">
        <f t="shared" si="2"/>
        <v>7750.170000000001</v>
      </c>
      <c r="F169" s="19" t="s">
        <v>59</v>
      </c>
      <c r="G169" s="17"/>
      <c r="H169" s="9"/>
    </row>
    <row r="170" spans="1:8" x14ac:dyDescent="0.35">
      <c r="A170" s="16">
        <v>44880</v>
      </c>
      <c r="B170" s="9"/>
      <c r="C170" s="24">
        <v>40</v>
      </c>
      <c r="D170" s="9" t="s">
        <v>140</v>
      </c>
      <c r="E170" s="17">
        <f t="shared" si="2"/>
        <v>7790.170000000001</v>
      </c>
      <c r="F170" s="19" t="s">
        <v>59</v>
      </c>
      <c r="G170" s="17"/>
      <c r="H170" s="9"/>
    </row>
    <row r="171" spans="1:8" x14ac:dyDescent="0.35">
      <c r="A171" s="16">
        <v>44880</v>
      </c>
      <c r="B171" s="9"/>
      <c r="C171" s="24">
        <v>40</v>
      </c>
      <c r="D171" s="9" t="s">
        <v>141</v>
      </c>
      <c r="E171" s="17">
        <f t="shared" si="2"/>
        <v>7830.170000000001</v>
      </c>
      <c r="F171" s="19" t="s">
        <v>59</v>
      </c>
      <c r="G171" s="17"/>
      <c r="H171" s="9"/>
    </row>
    <row r="172" spans="1:8" x14ac:dyDescent="0.35">
      <c r="A172" s="16">
        <v>44880</v>
      </c>
      <c r="B172" s="9"/>
      <c r="C172" s="24">
        <v>40</v>
      </c>
      <c r="D172" s="9" t="s">
        <v>142</v>
      </c>
      <c r="E172" s="17">
        <f t="shared" si="2"/>
        <v>7870.170000000001</v>
      </c>
      <c r="F172" s="19" t="s">
        <v>59</v>
      </c>
      <c r="G172" s="17"/>
      <c r="H172" s="9"/>
    </row>
    <row r="173" spans="1:8" x14ac:dyDescent="0.35">
      <c r="A173" s="16">
        <v>44880</v>
      </c>
      <c r="B173" s="9"/>
      <c r="C173" s="24">
        <v>40</v>
      </c>
      <c r="D173" s="9" t="s">
        <v>143</v>
      </c>
      <c r="E173" s="17">
        <f t="shared" si="2"/>
        <v>7910.170000000001</v>
      </c>
      <c r="F173" s="19" t="s">
        <v>59</v>
      </c>
      <c r="G173" s="17"/>
      <c r="H173" s="9"/>
    </row>
    <row r="174" spans="1:8" x14ac:dyDescent="0.35">
      <c r="A174" s="16">
        <v>44880</v>
      </c>
      <c r="B174" s="9"/>
      <c r="C174" s="24">
        <v>40</v>
      </c>
      <c r="D174" s="9" t="s">
        <v>144</v>
      </c>
      <c r="E174" s="17">
        <f t="shared" si="2"/>
        <v>7950.170000000001</v>
      </c>
      <c r="F174" s="19" t="s">
        <v>59</v>
      </c>
      <c r="G174" s="17"/>
      <c r="H174" s="9"/>
    </row>
    <row r="175" spans="1:8" x14ac:dyDescent="0.35">
      <c r="A175" s="16">
        <v>44880</v>
      </c>
      <c r="B175" s="9"/>
      <c r="C175" s="24">
        <v>50</v>
      </c>
      <c r="D175" s="9" t="s">
        <v>107</v>
      </c>
      <c r="E175" s="17">
        <f t="shared" si="2"/>
        <v>8000.170000000001</v>
      </c>
      <c r="F175" s="19" t="s">
        <v>59</v>
      </c>
      <c r="G175" s="17"/>
      <c r="H175" s="9"/>
    </row>
    <row r="176" spans="1:8" x14ac:dyDescent="0.35">
      <c r="A176" s="16">
        <v>44880</v>
      </c>
      <c r="B176" s="9"/>
      <c r="C176" s="24">
        <v>40</v>
      </c>
      <c r="D176" s="9" t="s">
        <v>145</v>
      </c>
      <c r="E176" s="17">
        <f t="shared" si="2"/>
        <v>8040.170000000001</v>
      </c>
      <c r="F176" s="19" t="s">
        <v>59</v>
      </c>
      <c r="G176" s="17"/>
      <c r="H176" s="9"/>
    </row>
    <row r="177" spans="1:8" x14ac:dyDescent="0.35">
      <c r="A177" s="16">
        <v>44880</v>
      </c>
      <c r="B177" s="9"/>
      <c r="C177" s="24">
        <v>60</v>
      </c>
      <c r="D177" s="9" t="s">
        <v>89</v>
      </c>
      <c r="E177" s="17">
        <f t="shared" si="2"/>
        <v>8100.170000000001</v>
      </c>
      <c r="F177" s="19" t="s">
        <v>59</v>
      </c>
      <c r="G177" s="17"/>
      <c r="H177" s="9"/>
    </row>
    <row r="178" spans="1:8" x14ac:dyDescent="0.35">
      <c r="A178" s="16">
        <v>44880</v>
      </c>
      <c r="B178" s="9"/>
      <c r="C178" s="24">
        <v>30</v>
      </c>
      <c r="D178" s="9" t="s">
        <v>90</v>
      </c>
      <c r="E178" s="17">
        <f t="shared" si="2"/>
        <v>8130.170000000001</v>
      </c>
      <c r="F178" s="19" t="s">
        <v>59</v>
      </c>
      <c r="G178" s="17"/>
      <c r="H178" s="9"/>
    </row>
    <row r="179" spans="1:8" x14ac:dyDescent="0.35">
      <c r="A179" s="16">
        <v>44880</v>
      </c>
      <c r="B179" s="9"/>
      <c r="C179" s="24">
        <v>-9.08</v>
      </c>
      <c r="D179" s="9" t="s">
        <v>65</v>
      </c>
      <c r="E179" s="17">
        <f t="shared" si="2"/>
        <v>8121.0900000000011</v>
      </c>
      <c r="F179" s="20" t="s">
        <v>66</v>
      </c>
      <c r="G179" s="17"/>
      <c r="H179" s="9"/>
    </row>
    <row r="180" spans="1:8" x14ac:dyDescent="0.35">
      <c r="A180" s="16">
        <v>44881.458333333336</v>
      </c>
      <c r="B180" s="9"/>
      <c r="C180" s="24">
        <v>2505</v>
      </c>
      <c r="D180" s="21" t="s">
        <v>79</v>
      </c>
      <c r="E180" s="17">
        <f t="shared" si="2"/>
        <v>10626.09</v>
      </c>
      <c r="F180" s="13"/>
      <c r="G180" s="13"/>
      <c r="H180" s="13"/>
    </row>
    <row r="181" spans="1:8" x14ac:dyDescent="0.35">
      <c r="A181" s="16">
        <v>44886.458333333336</v>
      </c>
      <c r="B181" s="9"/>
      <c r="C181" s="24">
        <v>-2505</v>
      </c>
      <c r="D181" s="21" t="s">
        <v>79</v>
      </c>
      <c r="E181" s="17">
        <f t="shared" si="2"/>
        <v>8121.09</v>
      </c>
      <c r="F181" s="13"/>
      <c r="G181" s="13"/>
      <c r="H181" s="13"/>
    </row>
    <row r="182" spans="1:8" x14ac:dyDescent="0.35">
      <c r="A182" s="16">
        <v>44897.458333333336</v>
      </c>
      <c r="B182" s="9"/>
      <c r="C182" s="24">
        <v>30</v>
      </c>
      <c r="D182" s="9" t="s">
        <v>93</v>
      </c>
      <c r="E182" s="17">
        <f>E181+C182</f>
        <v>8151.09</v>
      </c>
      <c r="F182" s="25" t="s">
        <v>41</v>
      </c>
      <c r="G182" s="24" t="s">
        <v>42</v>
      </c>
      <c r="H182" s="24" t="s">
        <v>43</v>
      </c>
    </row>
    <row r="183" spans="1:8" x14ac:dyDescent="0.35">
      <c r="A183" s="28">
        <v>44907.458333333336</v>
      </c>
      <c r="B183" s="29" t="s">
        <v>146</v>
      </c>
      <c r="C183" s="29">
        <v>-386.61</v>
      </c>
      <c r="D183" s="29" t="s">
        <v>10</v>
      </c>
      <c r="E183" s="30">
        <f t="shared" si="2"/>
        <v>7764.4800000000005</v>
      </c>
      <c r="F183" s="31"/>
      <c r="G183" s="17"/>
      <c r="H183" s="9"/>
    </row>
    <row r="184" spans="1:8" x14ac:dyDescent="0.35">
      <c r="A184" s="28">
        <v>44907.458333333336</v>
      </c>
      <c r="B184" s="29" t="s">
        <v>147</v>
      </c>
      <c r="C184" s="29">
        <v>-27.65</v>
      </c>
      <c r="D184" s="29" t="s">
        <v>148</v>
      </c>
      <c r="E184" s="30">
        <f t="shared" si="2"/>
        <v>7736.8300000000008</v>
      </c>
      <c r="F184" s="31"/>
      <c r="G184" s="17"/>
      <c r="H184" s="9"/>
    </row>
    <row r="185" spans="1:8" x14ac:dyDescent="0.35">
      <c r="A185" s="28">
        <v>44908.458333333336</v>
      </c>
      <c r="B185" s="29"/>
      <c r="C185" s="30">
        <v>10</v>
      </c>
      <c r="D185" s="29" t="s">
        <v>149</v>
      </c>
      <c r="E185" s="30">
        <f t="shared" si="2"/>
        <v>7746.8300000000008</v>
      </c>
      <c r="F185" s="32"/>
      <c r="G185" s="17"/>
      <c r="H185" s="9"/>
    </row>
    <row r="186" spans="1:8" x14ac:dyDescent="0.35">
      <c r="A186" s="28">
        <v>44909.458333333336</v>
      </c>
      <c r="B186" s="29"/>
      <c r="C186" s="30">
        <v>10</v>
      </c>
      <c r="D186" s="29" t="s">
        <v>150</v>
      </c>
      <c r="E186" s="30">
        <f t="shared" si="2"/>
        <v>7756.8300000000008</v>
      </c>
      <c r="F186" s="31"/>
      <c r="G186" s="17"/>
      <c r="H186" s="9"/>
    </row>
    <row r="187" spans="1:8" x14ac:dyDescent="0.35">
      <c r="A187" s="28">
        <v>44909.458333333336</v>
      </c>
      <c r="B187" s="29"/>
      <c r="C187" s="30">
        <v>10</v>
      </c>
      <c r="D187" s="29" t="s">
        <v>151</v>
      </c>
      <c r="E187" s="30">
        <f t="shared" si="2"/>
        <v>7766.8300000000008</v>
      </c>
      <c r="F187" s="31"/>
      <c r="G187" s="17"/>
      <c r="H187" s="9"/>
    </row>
    <row r="188" spans="1:8" x14ac:dyDescent="0.35">
      <c r="A188" s="28">
        <v>44909.458333333336</v>
      </c>
      <c r="B188" s="29"/>
      <c r="C188" s="30">
        <v>10</v>
      </c>
      <c r="D188" s="29" t="s">
        <v>152</v>
      </c>
      <c r="E188" s="30">
        <f t="shared" si="2"/>
        <v>7776.8300000000008</v>
      </c>
      <c r="F188" s="31"/>
      <c r="G188" s="17"/>
      <c r="H188" s="9"/>
    </row>
    <row r="189" spans="1:8" x14ac:dyDescent="0.35">
      <c r="A189" s="28">
        <v>44909.458333333336</v>
      </c>
      <c r="B189" s="29"/>
      <c r="C189" s="30">
        <v>10</v>
      </c>
      <c r="D189" s="29" t="s">
        <v>153</v>
      </c>
      <c r="E189" s="30">
        <f t="shared" si="2"/>
        <v>7786.8300000000008</v>
      </c>
      <c r="F189" s="31"/>
      <c r="G189" s="17"/>
      <c r="H189" s="9"/>
    </row>
    <row r="190" spans="1:8" x14ac:dyDescent="0.35">
      <c r="A190" s="28">
        <v>44910.458333333336</v>
      </c>
      <c r="B190" s="29"/>
      <c r="C190" s="30">
        <v>10</v>
      </c>
      <c r="D190" s="29" t="s">
        <v>154</v>
      </c>
      <c r="E190" s="30">
        <f t="shared" si="2"/>
        <v>7796.8300000000008</v>
      </c>
      <c r="F190" s="31"/>
      <c r="G190" s="17"/>
      <c r="H190" s="9"/>
    </row>
    <row r="191" spans="1:8" x14ac:dyDescent="0.35">
      <c r="A191" s="28">
        <v>44910.458333333336</v>
      </c>
      <c r="B191" s="29"/>
      <c r="C191" s="30">
        <v>30</v>
      </c>
      <c r="D191" s="29" t="s">
        <v>155</v>
      </c>
      <c r="E191" s="30">
        <f t="shared" si="2"/>
        <v>7826.8300000000008</v>
      </c>
      <c r="F191" s="31"/>
      <c r="G191" s="17"/>
      <c r="H191" s="9"/>
    </row>
    <row r="192" spans="1:8" x14ac:dyDescent="0.35">
      <c r="A192" s="28">
        <v>44911.458333333336</v>
      </c>
      <c r="B192" s="29"/>
      <c r="C192" s="30">
        <v>10</v>
      </c>
      <c r="D192" s="29" t="s">
        <v>156</v>
      </c>
      <c r="E192" s="30">
        <f t="shared" si="2"/>
        <v>7836.8300000000008</v>
      </c>
      <c r="F192" s="31"/>
      <c r="G192" s="17"/>
      <c r="H192" s="9"/>
    </row>
    <row r="193" spans="1:8" x14ac:dyDescent="0.35">
      <c r="A193" s="28">
        <v>44911.458333333336</v>
      </c>
      <c r="B193" s="29"/>
      <c r="C193" s="30">
        <v>10</v>
      </c>
      <c r="D193" s="29" t="s">
        <v>157</v>
      </c>
      <c r="E193" s="30">
        <f t="shared" si="2"/>
        <v>7846.8300000000008</v>
      </c>
      <c r="F193" s="31"/>
      <c r="G193" s="17"/>
      <c r="H193" s="9"/>
    </row>
    <row r="194" spans="1:8" x14ac:dyDescent="0.35">
      <c r="A194" s="28">
        <v>44911.458333333336</v>
      </c>
      <c r="B194" s="29"/>
      <c r="C194" s="30">
        <v>10</v>
      </c>
      <c r="D194" s="29" t="s">
        <v>158</v>
      </c>
      <c r="E194" s="30">
        <f t="shared" si="2"/>
        <v>7856.8300000000008</v>
      </c>
      <c r="F194" s="31"/>
      <c r="G194" s="17"/>
      <c r="H194" s="9"/>
    </row>
    <row r="195" spans="1:8" x14ac:dyDescent="0.35">
      <c r="A195" s="28">
        <v>44914.458333333336</v>
      </c>
      <c r="B195" s="29"/>
      <c r="C195" s="30">
        <v>10</v>
      </c>
      <c r="D195" s="29" t="s">
        <v>159</v>
      </c>
      <c r="E195" s="30">
        <f t="shared" si="2"/>
        <v>7866.8300000000008</v>
      </c>
      <c r="F195" s="31"/>
      <c r="G195" s="17"/>
      <c r="H195" s="9"/>
    </row>
    <row r="196" spans="1:8" x14ac:dyDescent="0.35">
      <c r="A196" s="28">
        <v>44914.458333333336</v>
      </c>
      <c r="B196" s="29"/>
      <c r="C196" s="30">
        <v>50</v>
      </c>
      <c r="D196" s="29" t="s">
        <v>160</v>
      </c>
      <c r="E196" s="30">
        <f t="shared" si="2"/>
        <v>7916.8300000000008</v>
      </c>
      <c r="F196" s="31"/>
      <c r="G196" s="17"/>
      <c r="H196" s="9"/>
    </row>
    <row r="197" spans="1:8" x14ac:dyDescent="0.35">
      <c r="A197" s="16">
        <v>44914.458333333336</v>
      </c>
      <c r="B197" s="9" t="s">
        <v>161</v>
      </c>
      <c r="C197" s="24">
        <v>-5</v>
      </c>
      <c r="D197" s="9" t="s">
        <v>76</v>
      </c>
      <c r="E197" s="17">
        <f t="shared" si="2"/>
        <v>7911.8300000000008</v>
      </c>
      <c r="F197" s="20" t="s">
        <v>66</v>
      </c>
      <c r="G197" s="17"/>
      <c r="H197" s="9"/>
    </row>
    <row r="198" spans="1:8" x14ac:dyDescent="0.35">
      <c r="A198" s="28">
        <v>44914.458333333336</v>
      </c>
      <c r="B198" s="29"/>
      <c r="C198" s="29">
        <v>10</v>
      </c>
      <c r="D198" s="29" t="s">
        <v>162</v>
      </c>
      <c r="E198" s="30">
        <f t="shared" si="2"/>
        <v>7921.8300000000008</v>
      </c>
      <c r="F198" s="31"/>
      <c r="G198" s="17"/>
      <c r="H198" s="9"/>
    </row>
    <row r="199" spans="1:8" x14ac:dyDescent="0.35">
      <c r="A199" s="28">
        <v>44914.458333333336</v>
      </c>
      <c r="B199" s="29"/>
      <c r="C199" s="29">
        <v>10</v>
      </c>
      <c r="D199" s="29" t="s">
        <v>163</v>
      </c>
      <c r="E199" s="30">
        <f t="shared" si="2"/>
        <v>7931.8300000000008</v>
      </c>
      <c r="F199" s="31"/>
      <c r="G199" s="17"/>
      <c r="H199" s="9"/>
    </row>
    <row r="200" spans="1:8" x14ac:dyDescent="0.35">
      <c r="A200" s="28">
        <v>44914.458333333336</v>
      </c>
      <c r="B200" s="29"/>
      <c r="C200" s="29">
        <v>10</v>
      </c>
      <c r="D200" s="29" t="s">
        <v>164</v>
      </c>
      <c r="E200" s="30">
        <f t="shared" si="2"/>
        <v>7941.8300000000008</v>
      </c>
      <c r="F200" s="31"/>
      <c r="G200" s="17"/>
      <c r="H200" s="9"/>
    </row>
    <row r="201" spans="1:8" x14ac:dyDescent="0.35">
      <c r="A201" s="28">
        <v>44914.458333333336</v>
      </c>
      <c r="B201" s="29" t="s">
        <v>165</v>
      </c>
      <c r="C201" s="29">
        <v>-31.35</v>
      </c>
      <c r="D201" s="29" t="s">
        <v>33</v>
      </c>
      <c r="E201" s="30">
        <f t="shared" si="2"/>
        <v>7910.4800000000005</v>
      </c>
      <c r="F201" s="31"/>
      <c r="G201" s="17"/>
      <c r="H201" s="9"/>
    </row>
    <row r="202" spans="1:8" x14ac:dyDescent="0.35">
      <c r="A202" s="28">
        <v>44914.458333333336</v>
      </c>
      <c r="B202" s="29" t="s">
        <v>166</v>
      </c>
      <c r="C202" s="29">
        <v>-0.15</v>
      </c>
      <c r="D202" s="29" t="s">
        <v>33</v>
      </c>
      <c r="E202" s="30">
        <f t="shared" si="2"/>
        <v>7910.3300000000008</v>
      </c>
      <c r="F202" s="31"/>
      <c r="G202" s="17"/>
      <c r="H202" s="9"/>
    </row>
    <row r="203" spans="1:8" x14ac:dyDescent="0.35">
      <c r="A203" s="28">
        <v>44914.458333333336</v>
      </c>
      <c r="B203" s="29"/>
      <c r="C203" s="29">
        <v>50</v>
      </c>
      <c r="D203" s="29" t="s">
        <v>167</v>
      </c>
      <c r="E203" s="30">
        <f t="shared" si="2"/>
        <v>7960.3300000000008</v>
      </c>
      <c r="F203" s="31"/>
      <c r="G203" s="17"/>
      <c r="H203" s="9"/>
    </row>
    <row r="204" spans="1:8" x14ac:dyDescent="0.35">
      <c r="A204" s="28">
        <v>44914.458333333336</v>
      </c>
      <c r="B204" s="29"/>
      <c r="C204" s="29">
        <v>100</v>
      </c>
      <c r="D204" s="29" t="s">
        <v>168</v>
      </c>
      <c r="E204" s="30">
        <f t="shared" si="2"/>
        <v>8060.3300000000008</v>
      </c>
      <c r="F204" s="31"/>
      <c r="G204" s="17"/>
      <c r="H204" s="9"/>
    </row>
    <row r="205" spans="1:8" x14ac:dyDescent="0.35">
      <c r="A205" s="16">
        <v>44915</v>
      </c>
      <c r="B205" s="9"/>
      <c r="C205" s="9">
        <v>30</v>
      </c>
      <c r="D205" s="9" t="s">
        <v>94</v>
      </c>
      <c r="E205" s="17">
        <f t="shared" si="2"/>
        <v>8090.3300000000008</v>
      </c>
      <c r="F205" s="19" t="s">
        <v>59</v>
      </c>
      <c r="G205" s="17"/>
      <c r="H205" s="9"/>
    </row>
    <row r="206" spans="1:8" x14ac:dyDescent="0.35">
      <c r="A206" s="16">
        <v>44915</v>
      </c>
      <c r="B206" s="9"/>
      <c r="C206" s="9">
        <v>100</v>
      </c>
      <c r="D206" s="9" t="s">
        <v>169</v>
      </c>
      <c r="E206" s="17">
        <f t="shared" si="2"/>
        <v>8190.3300000000008</v>
      </c>
      <c r="F206" s="19" t="s">
        <v>59</v>
      </c>
      <c r="G206" s="17"/>
      <c r="H206" s="9"/>
    </row>
    <row r="207" spans="1:8" x14ac:dyDescent="0.35">
      <c r="A207" s="16">
        <v>44915</v>
      </c>
      <c r="B207" s="9"/>
      <c r="C207" s="9">
        <v>100</v>
      </c>
      <c r="D207" s="9" t="s">
        <v>123</v>
      </c>
      <c r="E207" s="17">
        <f t="shared" si="2"/>
        <v>8290.3300000000017</v>
      </c>
      <c r="F207" s="19" t="s">
        <v>59</v>
      </c>
      <c r="G207" s="17"/>
      <c r="H207" s="9"/>
    </row>
    <row r="208" spans="1:8" x14ac:dyDescent="0.35">
      <c r="A208" s="16">
        <v>44915</v>
      </c>
      <c r="B208" s="9"/>
      <c r="C208" s="24">
        <v>-1.82</v>
      </c>
      <c r="D208" s="9" t="s">
        <v>65</v>
      </c>
      <c r="E208" s="17">
        <f t="shared" si="2"/>
        <v>8288.510000000002</v>
      </c>
      <c r="F208" s="20" t="s">
        <v>66</v>
      </c>
      <c r="G208" s="17"/>
      <c r="H208" s="9"/>
    </row>
    <row r="209" spans="1:8" x14ac:dyDescent="0.35">
      <c r="A209" s="28">
        <v>44915.458333333336</v>
      </c>
      <c r="B209" s="29"/>
      <c r="C209" s="29">
        <v>10</v>
      </c>
      <c r="D209" s="29" t="s">
        <v>170</v>
      </c>
      <c r="E209" s="30">
        <f t="shared" si="2"/>
        <v>8298.510000000002</v>
      </c>
      <c r="F209" s="31"/>
      <c r="G209" s="17"/>
      <c r="H209" s="9"/>
    </row>
    <row r="210" spans="1:8" x14ac:dyDescent="0.35">
      <c r="A210" s="28">
        <v>44915.458333333336</v>
      </c>
      <c r="B210" s="29"/>
      <c r="C210" s="29">
        <v>20</v>
      </c>
      <c r="D210" s="29" t="s">
        <v>25</v>
      </c>
      <c r="E210" s="30">
        <f t="shared" si="2"/>
        <v>8318.510000000002</v>
      </c>
      <c r="F210" s="31"/>
      <c r="G210" s="17"/>
      <c r="H210" s="9"/>
    </row>
    <row r="211" spans="1:8" x14ac:dyDescent="0.35">
      <c r="A211" s="28">
        <v>44915.458333333336</v>
      </c>
      <c r="B211" s="29"/>
      <c r="C211" s="29">
        <v>10</v>
      </c>
      <c r="D211" s="29" t="s">
        <v>171</v>
      </c>
      <c r="E211" s="30">
        <f t="shared" si="2"/>
        <v>8328.510000000002</v>
      </c>
      <c r="F211" s="31"/>
      <c r="G211" s="17"/>
      <c r="H211" s="9"/>
    </row>
    <row r="212" spans="1:8" x14ac:dyDescent="0.35">
      <c r="A212" s="28">
        <v>44915.458333333336</v>
      </c>
      <c r="B212" s="29"/>
      <c r="C212" s="29">
        <v>10</v>
      </c>
      <c r="D212" s="29" t="s">
        <v>172</v>
      </c>
      <c r="E212" s="30">
        <f t="shared" si="2"/>
        <v>8338.510000000002</v>
      </c>
      <c r="F212" s="31"/>
      <c r="G212" s="17"/>
      <c r="H212" s="9"/>
    </row>
    <row r="213" spans="1:8" x14ac:dyDescent="0.35">
      <c r="A213" s="28">
        <v>44915.458333333336</v>
      </c>
      <c r="B213" s="29" t="s">
        <v>173</v>
      </c>
      <c r="C213" s="29">
        <v>-15.95</v>
      </c>
      <c r="D213" s="29" t="s">
        <v>33</v>
      </c>
      <c r="E213" s="30">
        <f t="shared" si="2"/>
        <v>8322.5600000000013</v>
      </c>
      <c r="F213" s="31"/>
      <c r="G213" s="17"/>
      <c r="H213" s="9"/>
    </row>
    <row r="214" spans="1:8" x14ac:dyDescent="0.35">
      <c r="A214" s="28">
        <v>44915.458333333336</v>
      </c>
      <c r="B214" s="29"/>
      <c r="C214" s="29">
        <v>10</v>
      </c>
      <c r="D214" s="29" t="s">
        <v>174</v>
      </c>
      <c r="E214" s="30">
        <f t="shared" si="2"/>
        <v>8332.5600000000013</v>
      </c>
      <c r="F214" s="31"/>
      <c r="G214" s="17"/>
      <c r="H214" s="9"/>
    </row>
    <row r="215" spans="1:8" x14ac:dyDescent="0.35">
      <c r="A215" s="28">
        <v>44916.458333333336</v>
      </c>
      <c r="B215" s="29"/>
      <c r="C215" s="29">
        <v>50</v>
      </c>
      <c r="D215" s="29" t="s">
        <v>31</v>
      </c>
      <c r="E215" s="30">
        <f t="shared" si="2"/>
        <v>8382.5600000000013</v>
      </c>
      <c r="F215" s="31"/>
      <c r="G215" s="17"/>
      <c r="H215" s="9"/>
    </row>
    <row r="216" spans="1:8" x14ac:dyDescent="0.35">
      <c r="A216" s="28">
        <v>44916.458333333336</v>
      </c>
      <c r="B216" s="29"/>
      <c r="C216" s="29">
        <v>10</v>
      </c>
      <c r="D216" s="29" t="s">
        <v>175</v>
      </c>
      <c r="E216" s="30">
        <f t="shared" si="2"/>
        <v>8392.5600000000013</v>
      </c>
      <c r="F216" s="31"/>
      <c r="G216" s="17"/>
      <c r="H216" s="9"/>
    </row>
    <row r="217" spans="1:8" x14ac:dyDescent="0.35">
      <c r="A217" s="28">
        <v>44916.458333333336</v>
      </c>
      <c r="B217" s="29"/>
      <c r="C217" s="29">
        <v>20</v>
      </c>
      <c r="D217" s="29" t="s">
        <v>176</v>
      </c>
      <c r="E217" s="30">
        <f t="shared" si="2"/>
        <v>8412.5600000000013</v>
      </c>
      <c r="F217" s="31"/>
      <c r="G217" s="17"/>
      <c r="H217" s="9"/>
    </row>
    <row r="218" spans="1:8" x14ac:dyDescent="0.35">
      <c r="A218" s="28">
        <v>44916.458333333336</v>
      </c>
      <c r="B218" s="29"/>
      <c r="C218" s="29">
        <v>10</v>
      </c>
      <c r="D218" s="29" t="s">
        <v>177</v>
      </c>
      <c r="E218" s="30">
        <f t="shared" si="2"/>
        <v>8422.5600000000013</v>
      </c>
      <c r="F218" s="31"/>
      <c r="G218" s="17"/>
      <c r="H218" s="9"/>
    </row>
    <row r="219" spans="1:8" x14ac:dyDescent="0.35">
      <c r="A219" s="28">
        <v>44917.458333333336</v>
      </c>
      <c r="B219" s="29"/>
      <c r="C219" s="29">
        <v>10</v>
      </c>
      <c r="D219" s="29" t="s">
        <v>178</v>
      </c>
      <c r="E219" s="30">
        <f t="shared" si="2"/>
        <v>8432.5600000000013</v>
      </c>
      <c r="F219" s="31"/>
      <c r="G219" s="17"/>
      <c r="H219" s="9"/>
    </row>
    <row r="220" spans="1:8" x14ac:dyDescent="0.35">
      <c r="A220" s="28">
        <v>44917.458333333336</v>
      </c>
      <c r="B220" s="29"/>
      <c r="C220" s="29">
        <v>10</v>
      </c>
      <c r="D220" s="29" t="s">
        <v>179</v>
      </c>
      <c r="E220" s="30">
        <f t="shared" si="2"/>
        <v>8442.5600000000013</v>
      </c>
      <c r="F220" s="31"/>
      <c r="G220" s="17"/>
      <c r="H220" s="9"/>
    </row>
    <row r="221" spans="1:8" x14ac:dyDescent="0.35">
      <c r="A221" s="28">
        <v>44917.458333333336</v>
      </c>
      <c r="B221" s="29"/>
      <c r="C221" s="29">
        <v>10</v>
      </c>
      <c r="D221" s="29" t="s">
        <v>180</v>
      </c>
      <c r="E221" s="30">
        <f t="shared" si="2"/>
        <v>8452.5600000000013</v>
      </c>
      <c r="F221" s="31"/>
      <c r="G221" s="17"/>
      <c r="H221" s="9"/>
    </row>
    <row r="222" spans="1:8" x14ac:dyDescent="0.35">
      <c r="A222" s="28">
        <v>44917.458333333336</v>
      </c>
      <c r="B222" s="29"/>
      <c r="C222" s="29">
        <v>20</v>
      </c>
      <c r="D222" s="29" t="s">
        <v>181</v>
      </c>
      <c r="E222" s="30">
        <f t="shared" si="2"/>
        <v>8472.5600000000013</v>
      </c>
      <c r="F222" s="31"/>
      <c r="G222" s="17"/>
      <c r="H222" s="9"/>
    </row>
    <row r="223" spans="1:8" x14ac:dyDescent="0.35">
      <c r="A223" s="28">
        <v>44917.458333333336</v>
      </c>
      <c r="B223" s="29"/>
      <c r="C223" s="29">
        <v>10</v>
      </c>
      <c r="D223" s="29" t="s">
        <v>182</v>
      </c>
      <c r="E223" s="30">
        <f t="shared" si="2"/>
        <v>8482.5600000000013</v>
      </c>
      <c r="F223" s="31"/>
      <c r="G223" s="17"/>
      <c r="H223" s="9"/>
    </row>
    <row r="224" spans="1:8" x14ac:dyDescent="0.35">
      <c r="A224" s="28">
        <v>44917.458333333336</v>
      </c>
      <c r="B224" s="29"/>
      <c r="C224" s="29">
        <v>10</v>
      </c>
      <c r="D224" s="29" t="s">
        <v>183</v>
      </c>
      <c r="E224" s="30">
        <f t="shared" si="2"/>
        <v>8492.5600000000013</v>
      </c>
      <c r="F224" s="31"/>
      <c r="G224" s="17"/>
      <c r="H224" s="9"/>
    </row>
    <row r="225" spans="1:8" x14ac:dyDescent="0.35">
      <c r="A225" s="28">
        <v>44917.458333333336</v>
      </c>
      <c r="B225" s="29"/>
      <c r="C225" s="29">
        <v>10</v>
      </c>
      <c r="D225" s="29" t="s">
        <v>184</v>
      </c>
      <c r="E225" s="30">
        <f t="shared" si="2"/>
        <v>8502.5600000000013</v>
      </c>
      <c r="F225" s="31"/>
      <c r="G225" s="17"/>
      <c r="H225" s="9"/>
    </row>
    <row r="226" spans="1:8" x14ac:dyDescent="0.35">
      <c r="A226" s="28">
        <v>44917.458333333336</v>
      </c>
      <c r="B226" s="29"/>
      <c r="C226" s="29">
        <v>20</v>
      </c>
      <c r="D226" s="29" t="s">
        <v>185</v>
      </c>
      <c r="E226" s="30">
        <f t="shared" si="2"/>
        <v>8522.5600000000013</v>
      </c>
      <c r="F226" s="31"/>
      <c r="G226" s="17"/>
      <c r="H226" s="9"/>
    </row>
    <row r="227" spans="1:8" x14ac:dyDescent="0.35">
      <c r="A227" s="28">
        <v>44918</v>
      </c>
      <c r="B227" s="29"/>
      <c r="C227" s="29">
        <v>50</v>
      </c>
      <c r="D227" s="29" t="s">
        <v>36</v>
      </c>
      <c r="E227" s="30">
        <f t="shared" si="2"/>
        <v>8572.5600000000013</v>
      </c>
      <c r="F227" s="31"/>
      <c r="G227" s="17"/>
      <c r="H227" s="9"/>
    </row>
    <row r="228" spans="1:8" x14ac:dyDescent="0.35">
      <c r="A228" s="28">
        <v>44918.458333333336</v>
      </c>
      <c r="B228" s="29"/>
      <c r="C228" s="29">
        <v>20</v>
      </c>
      <c r="D228" s="29" t="s">
        <v>186</v>
      </c>
      <c r="E228" s="30">
        <f t="shared" si="2"/>
        <v>8592.5600000000013</v>
      </c>
      <c r="F228" s="31"/>
      <c r="G228" s="17"/>
      <c r="H228" s="9"/>
    </row>
    <row r="229" spans="1:8" x14ac:dyDescent="0.35">
      <c r="A229" s="28">
        <v>44918.458333333336</v>
      </c>
      <c r="B229" s="29"/>
      <c r="C229" s="29">
        <v>20</v>
      </c>
      <c r="D229" s="29" t="s">
        <v>187</v>
      </c>
      <c r="E229" s="30">
        <f t="shared" ref="E229:E248" si="3">E228+C229</f>
        <v>8612.5600000000013</v>
      </c>
      <c r="F229" s="31"/>
      <c r="G229" s="17"/>
      <c r="H229" s="9"/>
    </row>
    <row r="230" spans="1:8" x14ac:dyDescent="0.35">
      <c r="A230" s="28">
        <v>44918.458333333336</v>
      </c>
      <c r="B230" s="29"/>
      <c r="C230" s="29">
        <v>90</v>
      </c>
      <c r="D230" s="29" t="s">
        <v>188</v>
      </c>
      <c r="E230" s="30">
        <f t="shared" si="3"/>
        <v>8702.5600000000013</v>
      </c>
      <c r="F230" s="31"/>
      <c r="G230" s="17"/>
      <c r="H230" s="9"/>
    </row>
    <row r="231" spans="1:8" x14ac:dyDescent="0.35">
      <c r="A231" s="28">
        <v>44918.458333333336</v>
      </c>
      <c r="B231" s="29"/>
      <c r="C231" s="29">
        <v>10</v>
      </c>
      <c r="D231" s="29" t="s">
        <v>189</v>
      </c>
      <c r="E231" s="30">
        <f t="shared" si="3"/>
        <v>8712.5600000000013</v>
      </c>
      <c r="F231" s="31"/>
      <c r="G231" s="17"/>
      <c r="H231" s="9"/>
    </row>
    <row r="232" spans="1:8" x14ac:dyDescent="0.35">
      <c r="A232" s="28">
        <v>44918.458333333336</v>
      </c>
      <c r="B232" s="29"/>
      <c r="C232" s="29">
        <v>20</v>
      </c>
      <c r="D232" s="29" t="s">
        <v>188</v>
      </c>
      <c r="E232" s="30">
        <f t="shared" si="3"/>
        <v>8732.5600000000013</v>
      </c>
      <c r="F232" s="31"/>
      <c r="G232" s="17"/>
      <c r="H232" s="9"/>
    </row>
    <row r="233" spans="1:8" x14ac:dyDescent="0.35">
      <c r="A233" s="28">
        <v>44918.458333333336</v>
      </c>
      <c r="B233" s="29" t="s">
        <v>190</v>
      </c>
      <c r="C233" s="29">
        <v>-34.5</v>
      </c>
      <c r="D233" s="29" t="s">
        <v>33</v>
      </c>
      <c r="E233" s="30">
        <f t="shared" si="3"/>
        <v>8698.0600000000013</v>
      </c>
      <c r="F233" s="31"/>
      <c r="G233" s="17"/>
      <c r="H233" s="9"/>
    </row>
    <row r="234" spans="1:8" x14ac:dyDescent="0.35">
      <c r="A234" s="28">
        <v>44918.458333333336</v>
      </c>
      <c r="B234" s="29"/>
      <c r="C234" s="29">
        <v>20</v>
      </c>
      <c r="D234" s="29" t="s">
        <v>191</v>
      </c>
      <c r="E234" s="30">
        <f t="shared" si="3"/>
        <v>8718.0600000000013</v>
      </c>
      <c r="F234" s="31"/>
      <c r="G234" s="17"/>
      <c r="H234" s="9"/>
    </row>
    <row r="235" spans="1:8" x14ac:dyDescent="0.35">
      <c r="A235" s="28">
        <v>44918.458333333336</v>
      </c>
      <c r="B235" s="29"/>
      <c r="C235" s="29">
        <v>20</v>
      </c>
      <c r="D235" s="29" t="s">
        <v>192</v>
      </c>
      <c r="E235" s="30">
        <f t="shared" si="3"/>
        <v>8738.0600000000013</v>
      </c>
      <c r="F235" s="31"/>
      <c r="G235" s="17"/>
      <c r="H235" s="9"/>
    </row>
    <row r="236" spans="1:8" x14ac:dyDescent="0.35">
      <c r="A236" s="28">
        <v>44921.458333333336</v>
      </c>
      <c r="B236" s="29"/>
      <c r="C236" s="29">
        <v>20</v>
      </c>
      <c r="D236" s="29" t="s">
        <v>193</v>
      </c>
      <c r="E236" s="30">
        <f t="shared" si="3"/>
        <v>8758.0600000000013</v>
      </c>
      <c r="F236" s="31"/>
      <c r="G236" s="17"/>
      <c r="H236" s="9"/>
    </row>
    <row r="237" spans="1:8" x14ac:dyDescent="0.35">
      <c r="A237" s="28">
        <v>44921.458333333336</v>
      </c>
      <c r="B237" s="29"/>
      <c r="C237" s="29">
        <v>210</v>
      </c>
      <c r="D237" s="29" t="s">
        <v>194</v>
      </c>
      <c r="E237" s="30">
        <f t="shared" si="3"/>
        <v>8968.0600000000013</v>
      </c>
      <c r="F237" s="31"/>
      <c r="G237" s="17"/>
      <c r="H237" s="9"/>
    </row>
    <row r="238" spans="1:8" x14ac:dyDescent="0.35">
      <c r="A238" s="28">
        <v>44921.458333333336</v>
      </c>
      <c r="B238" s="29"/>
      <c r="C238" s="29">
        <v>100</v>
      </c>
      <c r="D238" s="29" t="s">
        <v>195</v>
      </c>
      <c r="E238" s="30">
        <f t="shared" si="3"/>
        <v>9068.0600000000013</v>
      </c>
      <c r="F238" s="31"/>
      <c r="G238" s="17"/>
      <c r="H238" s="9"/>
    </row>
    <row r="239" spans="1:8" x14ac:dyDescent="0.35">
      <c r="A239" s="28">
        <v>44921.458333333336</v>
      </c>
      <c r="B239" s="29"/>
      <c r="C239" s="29">
        <v>10</v>
      </c>
      <c r="D239" s="29" t="s">
        <v>196</v>
      </c>
      <c r="E239" s="30">
        <f t="shared" si="3"/>
        <v>9078.0600000000013</v>
      </c>
      <c r="F239" s="31"/>
      <c r="G239" s="17"/>
      <c r="H239" s="9"/>
    </row>
    <row r="240" spans="1:8" x14ac:dyDescent="0.35">
      <c r="A240" s="28">
        <v>44921.458333333336</v>
      </c>
      <c r="B240" s="29"/>
      <c r="C240" s="29">
        <v>10</v>
      </c>
      <c r="D240" s="29" t="s">
        <v>197</v>
      </c>
      <c r="E240" s="30">
        <f t="shared" si="3"/>
        <v>9088.0600000000013</v>
      </c>
      <c r="F240" s="31"/>
      <c r="G240" s="17"/>
      <c r="H240" s="9"/>
    </row>
    <row r="241" spans="1:8" x14ac:dyDescent="0.35">
      <c r="A241" s="28">
        <v>44922.458333333336</v>
      </c>
      <c r="B241" s="29"/>
      <c r="C241" s="29">
        <v>10</v>
      </c>
      <c r="D241" s="29" t="s">
        <v>198</v>
      </c>
      <c r="E241" s="30">
        <f t="shared" si="3"/>
        <v>9098.0600000000013</v>
      </c>
      <c r="F241" s="31"/>
      <c r="G241" s="17"/>
      <c r="H241" s="9"/>
    </row>
    <row r="242" spans="1:8" x14ac:dyDescent="0.35">
      <c r="A242" s="28">
        <v>44922.458333333336</v>
      </c>
      <c r="B242" s="29"/>
      <c r="C242" s="29">
        <v>10</v>
      </c>
      <c r="D242" s="29" t="s">
        <v>199</v>
      </c>
      <c r="E242" s="30">
        <f t="shared" si="3"/>
        <v>9108.0600000000013</v>
      </c>
      <c r="F242" s="31"/>
      <c r="G242" s="17"/>
      <c r="H242" s="9"/>
    </row>
    <row r="243" spans="1:8" x14ac:dyDescent="0.35">
      <c r="A243" s="28">
        <v>44922.458333333336</v>
      </c>
      <c r="B243" s="29"/>
      <c r="C243" s="29">
        <v>60</v>
      </c>
      <c r="D243" s="29" t="s">
        <v>19</v>
      </c>
      <c r="E243" s="30">
        <f t="shared" si="3"/>
        <v>9168.0600000000013</v>
      </c>
      <c r="F243" s="31"/>
      <c r="G243" s="17"/>
      <c r="H243" s="9"/>
    </row>
    <row r="244" spans="1:8" x14ac:dyDescent="0.35">
      <c r="A244" s="28">
        <v>44923.458333333336</v>
      </c>
      <c r="B244" s="29" t="s">
        <v>200</v>
      </c>
      <c r="C244" s="29">
        <v>-15.95</v>
      </c>
      <c r="D244" s="29" t="s">
        <v>33</v>
      </c>
      <c r="E244" s="30">
        <f t="shared" si="3"/>
        <v>9152.11</v>
      </c>
      <c r="F244" s="31"/>
      <c r="G244" s="17"/>
      <c r="H244" s="9"/>
    </row>
    <row r="245" spans="1:8" x14ac:dyDescent="0.35">
      <c r="A245" s="28">
        <v>44924.458333333336</v>
      </c>
      <c r="B245" s="29"/>
      <c r="C245" s="29">
        <v>200</v>
      </c>
      <c r="D245" s="29" t="s">
        <v>201</v>
      </c>
      <c r="E245" s="30">
        <f t="shared" si="3"/>
        <v>9352.11</v>
      </c>
      <c r="F245" s="31"/>
      <c r="G245" s="17"/>
      <c r="H245" s="9"/>
    </row>
    <row r="246" spans="1:8" x14ac:dyDescent="0.35">
      <c r="A246" s="28">
        <v>44924.458333333336</v>
      </c>
      <c r="B246" s="29" t="s">
        <v>202</v>
      </c>
      <c r="C246" s="29">
        <v>-209.34</v>
      </c>
      <c r="D246" s="29" t="s">
        <v>10</v>
      </c>
      <c r="E246" s="30">
        <f t="shared" si="3"/>
        <v>9142.77</v>
      </c>
      <c r="F246" s="31"/>
      <c r="G246" s="17"/>
      <c r="H246" s="9"/>
    </row>
    <row r="247" spans="1:8" x14ac:dyDescent="0.35">
      <c r="A247" s="28">
        <v>44924.458333333336</v>
      </c>
      <c r="B247" s="29"/>
      <c r="C247" s="29">
        <v>140</v>
      </c>
      <c r="D247" s="29" t="s">
        <v>203</v>
      </c>
      <c r="E247" s="30">
        <f t="shared" si="3"/>
        <v>9282.77</v>
      </c>
      <c r="F247" s="31"/>
      <c r="G247" s="17"/>
      <c r="H247" s="9"/>
    </row>
    <row r="248" spans="1:8" x14ac:dyDescent="0.35">
      <c r="A248" s="23">
        <v>44928</v>
      </c>
      <c r="B248" s="23"/>
      <c r="C248" s="24">
        <v>-75</v>
      </c>
      <c r="D248" s="24" t="s">
        <v>65</v>
      </c>
      <c r="E248" s="17">
        <f t="shared" si="3"/>
        <v>9207.77</v>
      </c>
      <c r="F248" s="20" t="s">
        <v>66</v>
      </c>
      <c r="G248" s="33"/>
      <c r="H248" s="24"/>
    </row>
    <row r="249" spans="1:8" s="83" customFormat="1" x14ac:dyDescent="0.35">
      <c r="A249" s="95"/>
      <c r="C249" s="96"/>
      <c r="E249" s="96"/>
    </row>
    <row r="250" spans="1:8" s="83" customFormat="1" x14ac:dyDescent="0.35">
      <c r="A250" s="95"/>
      <c r="C250" s="96"/>
      <c r="E250" s="96"/>
    </row>
    <row r="251" spans="1:8" s="83" customFormat="1" x14ac:dyDescent="0.35">
      <c r="A251" s="95"/>
      <c r="C251" s="96"/>
      <c r="E251" s="96"/>
    </row>
    <row r="252" spans="1:8" s="83" customFormat="1" x14ac:dyDescent="0.35">
      <c r="A252" s="95"/>
      <c r="C252" s="96"/>
      <c r="E252" s="96"/>
    </row>
    <row r="253" spans="1:8" s="83" customFormat="1" x14ac:dyDescent="0.35">
      <c r="A253" s="95"/>
      <c r="C253" s="96"/>
      <c r="E253" s="96"/>
    </row>
    <row r="254" spans="1:8" s="83" customFormat="1" x14ac:dyDescent="0.35">
      <c r="A254" s="95"/>
      <c r="C254" s="96"/>
      <c r="E254" s="96"/>
    </row>
    <row r="255" spans="1:8" s="83" customFormat="1" ht="15" thickBot="1" x14ac:dyDescent="0.4">
      <c r="A255" s="95"/>
      <c r="C255" s="96"/>
      <c r="E255" s="96"/>
    </row>
    <row r="256" spans="1:8" ht="15" thickBot="1" x14ac:dyDescent="0.4">
      <c r="A256" s="170" t="s">
        <v>82</v>
      </c>
      <c r="B256" s="173" t="s">
        <v>204</v>
      </c>
      <c r="C256" s="174"/>
      <c r="D256" s="34" t="s">
        <v>205</v>
      </c>
      <c r="E256" s="35"/>
      <c r="F256" s="35"/>
      <c r="G256" s="36"/>
      <c r="H256" s="83"/>
    </row>
    <row r="257" spans="1:11" ht="29" customHeight="1" x14ac:dyDescent="0.35">
      <c r="A257" s="171"/>
      <c r="B257" s="175" t="s">
        <v>83</v>
      </c>
      <c r="C257" s="175"/>
      <c r="D257" s="177" t="s">
        <v>206</v>
      </c>
      <c r="E257" s="177" t="s">
        <v>207</v>
      </c>
      <c r="F257" s="37">
        <v>2021</v>
      </c>
      <c r="G257" s="38">
        <v>-4353.9399999999996</v>
      </c>
      <c r="H257" s="83"/>
    </row>
    <row r="258" spans="1:11" ht="29" customHeight="1" x14ac:dyDescent="0.35">
      <c r="A258" s="171"/>
      <c r="B258" s="166"/>
      <c r="C258" s="166"/>
      <c r="D258" s="138"/>
      <c r="E258" s="138"/>
      <c r="F258" s="39" t="s">
        <v>208</v>
      </c>
      <c r="G258" s="40">
        <f>C90+C72</f>
        <v>-10865.68</v>
      </c>
      <c r="H258" s="83"/>
    </row>
    <row r="259" spans="1:11" ht="15" thickBot="1" x14ac:dyDescent="0.4">
      <c r="A259" s="172"/>
      <c r="B259" s="176"/>
      <c r="C259" s="176"/>
      <c r="D259" s="178"/>
      <c r="E259" s="41" t="s">
        <v>209</v>
      </c>
      <c r="F259" s="41"/>
      <c r="G259" s="42">
        <f>SUBTOTAL(9,G258)</f>
        <v>-10865.68</v>
      </c>
      <c r="H259" s="83"/>
    </row>
    <row r="260" spans="1:11" s="83" customFormat="1" ht="15" thickBot="1" x14ac:dyDescent="0.4">
      <c r="D260" s="96"/>
    </row>
    <row r="261" spans="1:11" ht="14.5" customHeight="1" x14ac:dyDescent="0.35">
      <c r="A261" s="143" t="s">
        <v>210</v>
      </c>
      <c r="B261" s="146" t="s">
        <v>211</v>
      </c>
      <c r="C261" s="147"/>
      <c r="D261" s="146" t="s">
        <v>212</v>
      </c>
      <c r="E261" s="150"/>
      <c r="F261" s="147"/>
      <c r="G261" s="152" t="s">
        <v>3</v>
      </c>
      <c r="H261" s="154" t="s">
        <v>213</v>
      </c>
      <c r="I261" s="155"/>
      <c r="J261" s="155"/>
      <c r="K261" s="156"/>
    </row>
    <row r="262" spans="1:11" ht="15" thickBot="1" x14ac:dyDescent="0.4">
      <c r="A262" s="144"/>
      <c r="B262" s="148"/>
      <c r="C262" s="149"/>
      <c r="D262" s="148"/>
      <c r="E262" s="151"/>
      <c r="F262" s="149"/>
      <c r="G262" s="153"/>
      <c r="H262" s="157" t="s">
        <v>214</v>
      </c>
      <c r="I262" s="158"/>
      <c r="J262" s="159" t="s">
        <v>215</v>
      </c>
      <c r="K262" s="160"/>
    </row>
    <row r="263" spans="1:11" ht="15" thickBot="1" x14ac:dyDescent="0.4">
      <c r="A263" s="144"/>
      <c r="B263" s="161" t="s">
        <v>216</v>
      </c>
      <c r="C263" s="161"/>
      <c r="D263" s="162">
        <v>0</v>
      </c>
      <c r="E263" s="162"/>
      <c r="F263" s="162"/>
      <c r="G263" s="43">
        <v>0</v>
      </c>
      <c r="H263" s="44" t="s">
        <v>217</v>
      </c>
      <c r="I263" s="84" t="s">
        <v>217</v>
      </c>
      <c r="J263" s="85" t="s">
        <v>217</v>
      </c>
      <c r="K263" s="86" t="s">
        <v>217</v>
      </c>
    </row>
    <row r="264" spans="1:11" x14ac:dyDescent="0.35">
      <c r="A264" s="144"/>
      <c r="B264" s="163" t="s">
        <v>218</v>
      </c>
      <c r="C264" s="164"/>
      <c r="D264" s="45" t="s">
        <v>219</v>
      </c>
      <c r="E264" s="45"/>
      <c r="F264" s="45">
        <f>SUM(F265:F266)</f>
        <v>0</v>
      </c>
      <c r="G264" s="46">
        <f>G265+G266</f>
        <v>760</v>
      </c>
      <c r="H264" s="47">
        <f>I264/G264</f>
        <v>0.26315789473684209</v>
      </c>
      <c r="I264" s="48">
        <f>I265+I266</f>
        <v>200</v>
      </c>
      <c r="J264" s="47">
        <f>J265</f>
        <v>1</v>
      </c>
      <c r="K264" s="49">
        <f>K265</f>
        <v>560</v>
      </c>
    </row>
    <row r="265" spans="1:11" x14ac:dyDescent="0.35">
      <c r="A265" s="144"/>
      <c r="B265" s="165"/>
      <c r="C265" s="166"/>
      <c r="D265" t="s">
        <v>42</v>
      </c>
      <c r="G265" s="43">
        <f>I265+K265</f>
        <v>560</v>
      </c>
      <c r="H265" s="50">
        <f>I265/G265</f>
        <v>0</v>
      </c>
      <c r="I265" s="87">
        <v>0</v>
      </c>
      <c r="J265" s="88">
        <f>K265/G265</f>
        <v>1</v>
      </c>
      <c r="K265" s="89">
        <f>C37+C63+C65+C82+C86+C101+C102+C110+C111+C123+C124+C134+C142+C162+C163+C182</f>
        <v>560</v>
      </c>
    </row>
    <row r="266" spans="1:11" x14ac:dyDescent="0.35">
      <c r="A266" s="144"/>
      <c r="B266" s="165"/>
      <c r="C266" s="166"/>
      <c r="D266" s="130" t="s">
        <v>220</v>
      </c>
      <c r="E266" s="51" t="s">
        <v>221</v>
      </c>
      <c r="F266" s="52">
        <f>SUBTOTAL(9,F267:F268)</f>
        <v>0</v>
      </c>
      <c r="G266" s="53">
        <f>SUBTOTAL(9,G267:G268)</f>
        <v>200</v>
      </c>
      <c r="H266" s="54"/>
      <c r="I266" s="55">
        <f>I267+I268</f>
        <v>200</v>
      </c>
      <c r="J266" s="54">
        <v>0</v>
      </c>
      <c r="K266" s="56">
        <v>0</v>
      </c>
    </row>
    <row r="267" spans="1:11" x14ac:dyDescent="0.35">
      <c r="A267" s="144"/>
      <c r="B267" s="165"/>
      <c r="C267" s="166"/>
      <c r="D267" s="130"/>
      <c r="E267" t="s">
        <v>222</v>
      </c>
      <c r="G267" s="43">
        <f>I267</f>
        <v>0</v>
      </c>
      <c r="H267" s="57"/>
      <c r="I267" s="87">
        <v>0</v>
      </c>
      <c r="J267" s="90">
        <v>0</v>
      </c>
      <c r="K267" s="89">
        <v>0</v>
      </c>
    </row>
    <row r="268" spans="1:11" ht="15" thickBot="1" x14ac:dyDescent="0.4">
      <c r="A268" s="145"/>
      <c r="B268" s="167"/>
      <c r="C268" s="168"/>
      <c r="D268" s="131"/>
      <c r="E268" s="58" t="s">
        <v>223</v>
      </c>
      <c r="F268" s="58"/>
      <c r="G268" s="59">
        <f>I268</f>
        <v>200</v>
      </c>
      <c r="H268" s="60"/>
      <c r="I268" s="91">
        <f>C141</f>
        <v>200</v>
      </c>
      <c r="J268" s="92">
        <v>0</v>
      </c>
      <c r="K268" s="93">
        <v>0</v>
      </c>
    </row>
    <row r="269" spans="1:11" s="83" customFormat="1" ht="15" thickBot="1" x14ac:dyDescent="0.4">
      <c r="D269" s="96"/>
    </row>
    <row r="270" spans="1:11" ht="14.5" customHeight="1" x14ac:dyDescent="0.35">
      <c r="A270" s="132" t="s">
        <v>11</v>
      </c>
      <c r="B270" s="135" t="s">
        <v>12</v>
      </c>
      <c r="C270" s="136"/>
      <c r="D270" s="141" t="s">
        <v>224</v>
      </c>
      <c r="E270" s="141"/>
      <c r="F270" s="141"/>
      <c r="G270" s="61">
        <f>C8+C18+C28+C39+C41</f>
        <v>-372.3</v>
      </c>
      <c r="H270" s="97" t="s">
        <v>225</v>
      </c>
      <c r="I270" s="98">
        <f>G270+G273</f>
        <v>-406.26</v>
      </c>
    </row>
    <row r="271" spans="1:11" x14ac:dyDescent="0.35">
      <c r="A271" s="133"/>
      <c r="B271" s="137"/>
      <c r="C271" s="138"/>
      <c r="D271" s="142" t="s">
        <v>226</v>
      </c>
      <c r="E271" s="142"/>
      <c r="F271" s="142"/>
      <c r="G271" s="62">
        <f>C9+C11+C12+C13+C14+C15+C16+C17+C19+C20+C21+C22+C23+C24+C25+C26+C27+C29+C30+C31+C33+C34+C36+C38+C40+C42+C43+C44+C45+C46+C47+C48+C49+C50+C51+C59+C60+C61+C62+C64+C66+C68+C81+C100</f>
        <v>2160</v>
      </c>
      <c r="H271" s="97" t="s">
        <v>227</v>
      </c>
      <c r="I271" s="98">
        <f>G271+G274+G276</f>
        <v>2435</v>
      </c>
    </row>
    <row r="272" spans="1:11" ht="15" thickBot="1" x14ac:dyDescent="0.4">
      <c r="A272" s="133"/>
      <c r="B272" s="139"/>
      <c r="C272" s="140"/>
      <c r="D272" s="119" t="s">
        <v>228</v>
      </c>
      <c r="E272" s="119"/>
      <c r="F272" s="119"/>
      <c r="G272" s="63">
        <f>+G270+G271</f>
        <v>1787.7</v>
      </c>
      <c r="H272" s="97"/>
      <c r="I272" s="99">
        <f>SUM(I270:I271)</f>
        <v>2028.74</v>
      </c>
    </row>
    <row r="273" spans="1:8" x14ac:dyDescent="0.35">
      <c r="A273" s="133"/>
      <c r="B273" s="135" t="s">
        <v>110</v>
      </c>
      <c r="C273" s="136"/>
      <c r="D273" s="141" t="s">
        <v>224</v>
      </c>
      <c r="E273" s="141"/>
      <c r="F273" s="141"/>
      <c r="G273" s="61">
        <f>C112+C114</f>
        <v>-33.96</v>
      </c>
      <c r="H273" s="83"/>
    </row>
    <row r="274" spans="1:8" x14ac:dyDescent="0.35">
      <c r="A274" s="133"/>
      <c r="B274" s="137"/>
      <c r="C274" s="138"/>
      <c r="D274" s="142" t="s">
        <v>226</v>
      </c>
      <c r="E274" s="142"/>
      <c r="F274" s="142"/>
      <c r="G274" s="62">
        <f>C113</f>
        <v>250</v>
      </c>
      <c r="H274" s="83"/>
    </row>
    <row r="275" spans="1:8" ht="15" thickBot="1" x14ac:dyDescent="0.4">
      <c r="A275" s="133"/>
      <c r="B275" s="139"/>
      <c r="C275" s="140"/>
      <c r="D275" s="119" t="s">
        <v>228</v>
      </c>
      <c r="E275" s="119"/>
      <c r="F275" s="119"/>
      <c r="G275" s="63">
        <f>+G273+G274</f>
        <v>216.04</v>
      </c>
      <c r="H275" s="83"/>
    </row>
    <row r="276" spans="1:8" ht="15" thickBot="1" x14ac:dyDescent="0.4">
      <c r="A276" s="133"/>
      <c r="B276" s="118" t="s">
        <v>114</v>
      </c>
      <c r="C276" s="118"/>
      <c r="D276" s="119" t="s">
        <v>228</v>
      </c>
      <c r="E276" s="119"/>
      <c r="F276" s="119"/>
      <c r="G276" s="63">
        <f>C115</f>
        <v>25</v>
      </c>
      <c r="H276" s="83"/>
    </row>
    <row r="277" spans="1:8" ht="15" thickBot="1" x14ac:dyDescent="0.4">
      <c r="A277" s="134"/>
      <c r="B277" s="120" t="s">
        <v>219</v>
      </c>
      <c r="C277" s="120"/>
      <c r="D277" s="120"/>
      <c r="E277" s="120"/>
      <c r="F277" s="120"/>
      <c r="G277" s="64">
        <f>G272+G275+G276</f>
        <v>2028.74</v>
      </c>
      <c r="H277" s="83"/>
    </row>
    <row r="278" spans="1:8" x14ac:dyDescent="0.35">
      <c r="A278" s="83"/>
      <c r="B278" s="83"/>
      <c r="C278" s="83"/>
      <c r="D278" s="83"/>
      <c r="E278" s="83"/>
      <c r="F278" s="83"/>
      <c r="G278" s="83"/>
      <c r="H278" s="83"/>
    </row>
    <row r="279" spans="1:8" x14ac:dyDescent="0.35">
      <c r="A279" s="83"/>
      <c r="B279" s="83"/>
      <c r="C279" s="83"/>
      <c r="D279" s="83"/>
      <c r="E279" s="83"/>
      <c r="F279" s="83"/>
      <c r="G279" s="83"/>
      <c r="H279" s="83"/>
    </row>
    <row r="280" spans="1:8" ht="15" thickBot="1" x14ac:dyDescent="0.4">
      <c r="A280" s="83"/>
      <c r="B280" s="83"/>
      <c r="C280" s="83"/>
      <c r="D280" s="83"/>
      <c r="E280" s="83"/>
      <c r="F280" s="83"/>
      <c r="G280" s="83"/>
      <c r="H280" s="83"/>
    </row>
    <row r="281" spans="1:8" x14ac:dyDescent="0.35">
      <c r="A281" s="121" t="s">
        <v>59</v>
      </c>
      <c r="B281" s="124" t="s">
        <v>229</v>
      </c>
      <c r="C281" s="124"/>
      <c r="D281" s="124"/>
      <c r="E281" s="65">
        <v>2</v>
      </c>
      <c r="F281" s="83"/>
      <c r="G281" s="83"/>
      <c r="H281" s="83"/>
    </row>
    <row r="282" spans="1:8" x14ac:dyDescent="0.35">
      <c r="A282" s="122"/>
      <c r="B282" s="125" t="s">
        <v>230</v>
      </c>
      <c r="C282" s="126"/>
      <c r="D282" s="126"/>
      <c r="E282" s="66">
        <v>48</v>
      </c>
      <c r="F282" s="83"/>
      <c r="G282" s="83"/>
      <c r="H282" s="83"/>
    </row>
    <row r="283" spans="1:8" ht="15" thickBot="1" x14ac:dyDescent="0.4">
      <c r="A283" s="123"/>
      <c r="B283" s="127" t="s">
        <v>231</v>
      </c>
      <c r="C283" s="128"/>
      <c r="D283" s="129"/>
      <c r="E283" s="67">
        <f>C52+C53+C54+C55+C56+C57+C73+C74+C75+C76+C77+C78+C79+C83+C91+C92+C93+C95+C94+C96+C97+C98+C104+C103+C105+C106+C107+C108+C117+C118+C119+C120+C121+C127+C128+C129+C130+C135+C136+C137+C138+C139+C143+C144+C145+C146+C147+C148+C149+C150+C151+C152+C153+C154+C155+C156+C157+C158+C159+C160+C164+C165+C166+C167+C168+C169+C170+C171+C172+C173+C174+C175+C176+C177+C178+C205+C206+C207</f>
        <v>3450</v>
      </c>
      <c r="F283" s="83"/>
      <c r="G283" s="83"/>
      <c r="H283" s="83"/>
    </row>
    <row r="284" spans="1:8" x14ac:dyDescent="0.35">
      <c r="A284" s="83"/>
      <c r="B284" s="83"/>
      <c r="C284" s="83"/>
      <c r="D284" s="83"/>
      <c r="E284" s="83"/>
      <c r="F284" s="83"/>
      <c r="G284" s="83"/>
      <c r="H284" s="83"/>
    </row>
    <row r="285" spans="1:8" x14ac:dyDescent="0.35">
      <c r="A285" s="83"/>
      <c r="B285" s="83"/>
      <c r="C285" s="101" t="s">
        <v>232</v>
      </c>
      <c r="D285" s="68" t="s">
        <v>233</v>
      </c>
      <c r="E285" s="83"/>
      <c r="F285" s="83"/>
      <c r="G285" s="83"/>
      <c r="H285" s="83"/>
    </row>
    <row r="286" spans="1:8" x14ac:dyDescent="0.35">
      <c r="A286" s="83"/>
      <c r="B286" s="83"/>
      <c r="C286" s="69">
        <v>2021</v>
      </c>
      <c r="D286" s="70">
        <v>46</v>
      </c>
      <c r="E286" s="83"/>
      <c r="F286" s="83"/>
      <c r="G286" s="83"/>
      <c r="H286" s="83"/>
    </row>
    <row r="287" spans="1:8" x14ac:dyDescent="0.35">
      <c r="A287" s="83"/>
      <c r="B287" s="83"/>
      <c r="C287" s="69" t="s">
        <v>234</v>
      </c>
      <c r="D287" s="70">
        <v>47</v>
      </c>
      <c r="E287" s="83"/>
      <c r="F287" s="83"/>
      <c r="G287" s="83"/>
      <c r="H287" s="83"/>
    </row>
    <row r="288" spans="1:8" x14ac:dyDescent="0.35">
      <c r="A288" s="83"/>
      <c r="B288" s="83"/>
      <c r="C288" s="69" t="s">
        <v>235</v>
      </c>
      <c r="D288" s="70">
        <v>47</v>
      </c>
      <c r="E288" s="83"/>
      <c r="F288" s="83"/>
      <c r="G288" s="83"/>
      <c r="H288" s="83"/>
    </row>
    <row r="289" spans="1:8" x14ac:dyDescent="0.35">
      <c r="A289" s="83"/>
      <c r="B289" s="83"/>
      <c r="C289" s="69" t="s">
        <v>236</v>
      </c>
      <c r="D289" s="70">
        <v>47</v>
      </c>
      <c r="E289" s="83"/>
      <c r="F289" s="83"/>
      <c r="G289" s="83"/>
      <c r="H289" s="83"/>
    </row>
    <row r="290" spans="1:8" x14ac:dyDescent="0.35">
      <c r="A290" s="83"/>
      <c r="B290" s="83"/>
      <c r="C290" s="69" t="s">
        <v>237</v>
      </c>
      <c r="D290" s="70">
        <v>48</v>
      </c>
      <c r="E290" s="83"/>
      <c r="F290" s="83"/>
      <c r="G290" s="83"/>
      <c r="H290" s="83"/>
    </row>
    <row r="291" spans="1:8" x14ac:dyDescent="0.35">
      <c r="A291" s="83"/>
      <c r="B291" s="83"/>
      <c r="C291" s="83"/>
      <c r="D291" s="96"/>
      <c r="E291" s="83"/>
      <c r="F291" s="83"/>
      <c r="G291" s="83"/>
      <c r="H291" s="83"/>
    </row>
    <row r="292" spans="1:8" ht="15" thickBot="1" x14ac:dyDescent="0.4">
      <c r="A292" s="83"/>
      <c r="B292" s="83"/>
      <c r="C292" s="83"/>
      <c r="D292" s="96"/>
      <c r="E292" s="83"/>
      <c r="F292" s="83"/>
      <c r="G292" s="83"/>
      <c r="H292" s="83"/>
    </row>
    <row r="293" spans="1:8" ht="15" thickBot="1" x14ac:dyDescent="0.4">
      <c r="A293" s="112" t="s">
        <v>238</v>
      </c>
      <c r="B293" s="115" t="s">
        <v>239</v>
      </c>
      <c r="C293" s="116"/>
      <c r="D293" s="116"/>
      <c r="E293" s="71">
        <f>C67+C116+C197</f>
        <v>-15</v>
      </c>
      <c r="F293" s="100">
        <f>E293/$E$296</f>
        <v>3.7049844390653557E-2</v>
      </c>
      <c r="G293" s="83"/>
      <c r="H293" s="83"/>
    </row>
    <row r="294" spans="1:8" ht="15" thickBot="1" x14ac:dyDescent="0.4">
      <c r="A294" s="113"/>
      <c r="B294" s="115" t="s">
        <v>240</v>
      </c>
      <c r="C294" s="116"/>
      <c r="D294" s="116"/>
      <c r="E294" s="71">
        <f>C58+C70+C80+C84+C85+C88+C99+C109+C122+C131+C140+C161+C179+C208+C248</f>
        <v>-126.03</v>
      </c>
      <c r="F294" s="100">
        <f>E294/$E$296</f>
        <v>0.3112927925702712</v>
      </c>
      <c r="G294" s="83"/>
      <c r="H294" s="83"/>
    </row>
    <row r="295" spans="1:8" ht="15" thickBot="1" x14ac:dyDescent="0.4">
      <c r="A295" s="113"/>
      <c r="B295" s="115" t="s">
        <v>241</v>
      </c>
      <c r="C295" s="116"/>
      <c r="D295" s="116"/>
      <c r="E295" s="71">
        <f>C132+C133</f>
        <v>-263.83</v>
      </c>
      <c r="F295" s="100">
        <f>E295/$E$296</f>
        <v>0.65165736303907518</v>
      </c>
      <c r="G295" s="83"/>
      <c r="H295" s="83"/>
    </row>
    <row r="296" spans="1:8" ht="28" customHeight="1" thickBot="1" x14ac:dyDescent="0.4">
      <c r="A296" s="114"/>
      <c r="B296" s="117" t="s">
        <v>219</v>
      </c>
      <c r="C296" s="117"/>
      <c r="D296" s="72"/>
      <c r="E296" s="73">
        <f>SUBTOTAL(9,E293:E295)</f>
        <v>-404.86</v>
      </c>
      <c r="F296" s="83"/>
      <c r="G296" s="83"/>
      <c r="H296" s="83"/>
    </row>
    <row r="297" spans="1:8" ht="15" thickBot="1" x14ac:dyDescent="0.4">
      <c r="A297" s="83"/>
      <c r="B297" s="83"/>
      <c r="C297" s="83"/>
      <c r="D297" s="96"/>
      <c r="E297" s="83"/>
      <c r="F297" s="83"/>
      <c r="G297" s="83"/>
      <c r="H297" s="83"/>
    </row>
    <row r="298" spans="1:8" ht="14.5" customHeight="1" x14ac:dyDescent="0.35">
      <c r="A298" s="83"/>
      <c r="B298" s="103" t="s">
        <v>242</v>
      </c>
      <c r="C298" s="74" t="s">
        <v>210</v>
      </c>
      <c r="D298" s="75">
        <f>G264</f>
        <v>760</v>
      </c>
      <c r="E298" s="83"/>
      <c r="F298" s="83"/>
      <c r="G298" s="83"/>
      <c r="H298" s="83"/>
    </row>
    <row r="299" spans="1:8" ht="14.5" customHeight="1" x14ac:dyDescent="0.35">
      <c r="A299" s="83"/>
      <c r="B299" s="104"/>
      <c r="C299" s="76" t="s">
        <v>59</v>
      </c>
      <c r="D299" s="77">
        <f>E283</f>
        <v>3450</v>
      </c>
      <c r="E299" s="83"/>
      <c r="F299" s="83"/>
      <c r="G299" s="83"/>
      <c r="H299" s="83"/>
    </row>
    <row r="300" spans="1:8" x14ac:dyDescent="0.35">
      <c r="A300" s="83"/>
      <c r="B300" s="104"/>
      <c r="C300" s="76" t="s">
        <v>11</v>
      </c>
      <c r="D300" s="77">
        <f>G277</f>
        <v>2028.74</v>
      </c>
      <c r="E300" s="83"/>
      <c r="F300" s="83"/>
      <c r="G300" s="83"/>
      <c r="H300" s="83"/>
    </row>
    <row r="301" spans="1:8" x14ac:dyDescent="0.35">
      <c r="A301" s="83"/>
      <c r="B301" s="104"/>
      <c r="C301" s="76" t="s">
        <v>243</v>
      </c>
      <c r="D301" s="77">
        <v>0</v>
      </c>
      <c r="E301" s="83"/>
      <c r="F301" s="83"/>
      <c r="G301" s="83"/>
      <c r="H301" s="83"/>
    </row>
    <row r="302" spans="1:8" ht="15" thickBot="1" x14ac:dyDescent="0.4">
      <c r="A302" s="83"/>
      <c r="B302" s="105"/>
      <c r="C302" s="78" t="s">
        <v>219</v>
      </c>
      <c r="D302" s="79">
        <f>SUM(D298:D301)</f>
        <v>6238.74</v>
      </c>
      <c r="E302" s="83"/>
      <c r="F302" s="83"/>
      <c r="G302" s="83"/>
      <c r="H302" s="83"/>
    </row>
    <row r="303" spans="1:8" ht="15" thickBot="1" x14ac:dyDescent="0.4">
      <c r="A303" s="83"/>
      <c r="B303" s="83"/>
      <c r="C303" s="83"/>
      <c r="D303" s="96"/>
      <c r="E303" s="83"/>
      <c r="F303" s="83"/>
      <c r="G303" s="83"/>
      <c r="H303" s="83"/>
    </row>
    <row r="304" spans="1:8" x14ac:dyDescent="0.35">
      <c r="A304" s="106" t="s">
        <v>244</v>
      </c>
      <c r="B304" s="109" t="s">
        <v>82</v>
      </c>
      <c r="C304" s="109"/>
      <c r="D304" s="80">
        <f>G259</f>
        <v>-10865.68</v>
      </c>
      <c r="E304" s="83"/>
      <c r="F304" s="83"/>
      <c r="G304" s="83"/>
      <c r="H304" s="83"/>
    </row>
    <row r="305" spans="1:8" x14ac:dyDescent="0.35">
      <c r="A305" s="107"/>
      <c r="B305" s="110" t="s">
        <v>66</v>
      </c>
      <c r="C305" s="110"/>
      <c r="D305" s="81">
        <f>E296</f>
        <v>-404.86</v>
      </c>
      <c r="E305" s="83"/>
      <c r="F305" s="83"/>
      <c r="G305" s="83"/>
      <c r="H305" s="83"/>
    </row>
    <row r="306" spans="1:8" ht="15" thickBot="1" x14ac:dyDescent="0.4">
      <c r="A306" s="108"/>
      <c r="B306" s="111" t="s">
        <v>219</v>
      </c>
      <c r="C306" s="111"/>
      <c r="D306" s="82">
        <f>SUM(D304:D305)</f>
        <v>-11270.54</v>
      </c>
      <c r="E306" s="83"/>
      <c r="F306" s="83"/>
      <c r="G306" s="83"/>
      <c r="H306" s="83"/>
    </row>
    <row r="307" spans="1:8" x14ac:dyDescent="0.35">
      <c r="A307" s="83"/>
      <c r="B307" s="83"/>
      <c r="C307" s="83"/>
      <c r="D307" s="83"/>
      <c r="E307" s="83"/>
      <c r="F307" s="83"/>
      <c r="G307" s="83"/>
      <c r="H307" s="83"/>
    </row>
    <row r="308" spans="1:8" x14ac:dyDescent="0.35">
      <c r="A308" s="83"/>
      <c r="B308" s="83"/>
      <c r="C308" s="83"/>
      <c r="D308" s="83"/>
      <c r="E308" s="83"/>
      <c r="F308" s="83"/>
      <c r="G308" s="83"/>
      <c r="H308" s="83"/>
    </row>
    <row r="309" spans="1:8" x14ac:dyDescent="0.35">
      <c r="A309" s="83"/>
      <c r="B309" s="83"/>
      <c r="C309" s="83"/>
      <c r="D309" s="83"/>
      <c r="E309" s="83"/>
      <c r="F309" s="83"/>
      <c r="G309" s="83"/>
      <c r="H309" s="83"/>
    </row>
    <row r="310" spans="1:8" x14ac:dyDescent="0.35">
      <c r="A310" s="83"/>
      <c r="B310" s="83" t="s">
        <v>82</v>
      </c>
      <c r="C310" s="102">
        <v>10865.68</v>
      </c>
      <c r="D310" s="102">
        <f>C310/C315</f>
        <v>0.96407802997904268</v>
      </c>
      <c r="E310" s="83"/>
      <c r="F310" s="83"/>
      <c r="G310" s="83"/>
      <c r="H310" s="83"/>
    </row>
    <row r="311" spans="1:8" x14ac:dyDescent="0.35">
      <c r="A311" s="83"/>
      <c r="B311" s="83" t="s">
        <v>245</v>
      </c>
      <c r="C311" s="102">
        <v>15</v>
      </c>
      <c r="D311" s="83"/>
      <c r="E311" s="83"/>
      <c r="F311" s="83"/>
      <c r="G311" s="83"/>
      <c r="H311" s="83"/>
    </row>
    <row r="312" spans="1:8" x14ac:dyDescent="0.35">
      <c r="A312" s="83"/>
      <c r="B312" s="83" t="s">
        <v>246</v>
      </c>
      <c r="C312" s="102">
        <v>126.03</v>
      </c>
      <c r="D312" s="83"/>
      <c r="E312" s="83"/>
      <c r="F312" s="83"/>
      <c r="G312" s="83"/>
      <c r="H312" s="83"/>
    </row>
    <row r="313" spans="1:8" x14ac:dyDescent="0.35">
      <c r="A313" s="83"/>
      <c r="B313" s="83" t="s">
        <v>247</v>
      </c>
      <c r="C313" s="102">
        <v>263.83</v>
      </c>
      <c r="D313" s="83"/>
      <c r="E313" s="83"/>
      <c r="F313" s="83"/>
      <c r="G313" s="83"/>
      <c r="H313" s="83"/>
    </row>
    <row r="314" spans="1:8" x14ac:dyDescent="0.35">
      <c r="A314" s="83"/>
      <c r="B314" s="83"/>
      <c r="C314" s="102"/>
      <c r="D314" s="83"/>
      <c r="E314" s="83"/>
      <c r="F314" s="83"/>
      <c r="G314" s="83"/>
      <c r="H314" s="83"/>
    </row>
    <row r="315" spans="1:8" x14ac:dyDescent="0.35">
      <c r="A315" s="83"/>
      <c r="B315" s="83"/>
      <c r="C315" s="102">
        <f>SUM(C310:C313)</f>
        <v>11270.54</v>
      </c>
      <c r="D315" s="83"/>
      <c r="E315" s="83"/>
      <c r="F315" s="83"/>
      <c r="G315" s="83"/>
      <c r="H315" s="83"/>
    </row>
    <row r="316" spans="1:8" x14ac:dyDescent="0.35">
      <c r="A316" s="83"/>
      <c r="B316" s="83"/>
      <c r="C316" s="83"/>
      <c r="D316" s="83"/>
      <c r="E316" s="83"/>
      <c r="F316" s="83"/>
      <c r="G316" s="83"/>
      <c r="H316" s="83"/>
    </row>
    <row r="317" spans="1:8" x14ac:dyDescent="0.35">
      <c r="A317" s="83"/>
      <c r="B317" s="83" t="s">
        <v>248</v>
      </c>
      <c r="C317" s="94">
        <f>D302</f>
        <v>6238.74</v>
      </c>
      <c r="D317" s="83"/>
      <c r="E317" s="83"/>
      <c r="F317" s="83"/>
      <c r="G317" s="83"/>
      <c r="H317" s="83"/>
    </row>
    <row r="318" spans="1:8" x14ac:dyDescent="0.35">
      <c r="A318" s="83"/>
      <c r="B318" s="83" t="s">
        <v>249</v>
      </c>
      <c r="C318" s="94">
        <f>-10891.44</f>
        <v>-10891.44</v>
      </c>
      <c r="D318" s="83"/>
      <c r="E318" s="83"/>
      <c r="F318" s="83"/>
      <c r="G318" s="83"/>
      <c r="H318" s="83"/>
    </row>
    <row r="319" spans="1:8" x14ac:dyDescent="0.35">
      <c r="A319" s="83"/>
      <c r="B319" s="83"/>
      <c r="C319" s="83"/>
      <c r="D319" s="83"/>
      <c r="E319" s="83"/>
      <c r="F319" s="83"/>
      <c r="G319" s="83"/>
      <c r="H319" s="83"/>
    </row>
    <row r="320" spans="1:8" x14ac:dyDescent="0.35">
      <c r="A320" s="83"/>
      <c r="B320" s="83"/>
      <c r="C320" s="83"/>
      <c r="D320" s="83"/>
      <c r="E320" s="83"/>
      <c r="F320" s="83"/>
      <c r="G320" s="83"/>
      <c r="H320" s="83"/>
    </row>
    <row r="321" s="83" customFormat="1" x14ac:dyDescent="0.35"/>
    <row r="322" s="83" customFormat="1" x14ac:dyDescent="0.35"/>
    <row r="323" s="83" customFormat="1" x14ac:dyDescent="0.35"/>
    <row r="324" s="83" customFormat="1" x14ac:dyDescent="0.35"/>
    <row r="325" s="83" customFormat="1" x14ac:dyDescent="0.35"/>
    <row r="326" s="83" customFormat="1" x14ac:dyDescent="0.35"/>
    <row r="327" s="83" customFormat="1" x14ac:dyDescent="0.35"/>
    <row r="328" s="83" customFormat="1" x14ac:dyDescent="0.35"/>
    <row r="329" s="83" customFormat="1" x14ac:dyDescent="0.35"/>
    <row r="330" s="83" customFormat="1" x14ac:dyDescent="0.35"/>
    <row r="331" s="83" customFormat="1" x14ac:dyDescent="0.35"/>
    <row r="332" s="83" customFormat="1" x14ac:dyDescent="0.35"/>
    <row r="333" s="83" customFormat="1" x14ac:dyDescent="0.35"/>
    <row r="334" s="83" customFormat="1" x14ac:dyDescent="0.35"/>
    <row r="335" s="83" customFormat="1" x14ac:dyDescent="0.35"/>
    <row r="336" s="83" customFormat="1" x14ac:dyDescent="0.35"/>
    <row r="337" s="83" customFormat="1" x14ac:dyDescent="0.35"/>
    <row r="338" s="83" customFormat="1" x14ac:dyDescent="0.35"/>
    <row r="339" s="83" customFormat="1" x14ac:dyDescent="0.35"/>
    <row r="340" s="83" customFormat="1" x14ac:dyDescent="0.35"/>
    <row r="341" s="83" customFormat="1" x14ac:dyDescent="0.35"/>
    <row r="342" s="83" customFormat="1" x14ac:dyDescent="0.35"/>
    <row r="343" s="83" customFormat="1" x14ac:dyDescent="0.35"/>
    <row r="344" s="83" customFormat="1" x14ac:dyDescent="0.35"/>
    <row r="345" s="83" customFormat="1" x14ac:dyDescent="0.35"/>
    <row r="346" s="83" customFormat="1" x14ac:dyDescent="0.35"/>
    <row r="347" s="83" customFormat="1" x14ac:dyDescent="0.35"/>
    <row r="348" s="83" customFormat="1" x14ac:dyDescent="0.35"/>
    <row r="349" s="83" customFormat="1" x14ac:dyDescent="0.35"/>
    <row r="350" s="83" customFormat="1" x14ac:dyDescent="0.35"/>
    <row r="351" s="83" customFormat="1" x14ac:dyDescent="0.35"/>
    <row r="352" s="83" customFormat="1" x14ac:dyDescent="0.35"/>
    <row r="353" s="83" customFormat="1" x14ac:dyDescent="0.35"/>
    <row r="354" s="83" customFormat="1" x14ac:dyDescent="0.35"/>
    <row r="355" s="83" customFormat="1" x14ac:dyDescent="0.35"/>
    <row r="356" s="83" customFormat="1" x14ac:dyDescent="0.35"/>
    <row r="357" s="83" customFormat="1" x14ac:dyDescent="0.35"/>
    <row r="358" s="83" customFormat="1" x14ac:dyDescent="0.35"/>
    <row r="359" s="83" customFormat="1" x14ac:dyDescent="0.35"/>
    <row r="360" s="83" customFormat="1" x14ac:dyDescent="0.35"/>
    <row r="361" s="83" customFormat="1" x14ac:dyDescent="0.35"/>
    <row r="362" s="83" customFormat="1" x14ac:dyDescent="0.35"/>
    <row r="363" s="83" customFormat="1" x14ac:dyDescent="0.35"/>
    <row r="364" s="83" customFormat="1" x14ac:dyDescent="0.35"/>
    <row r="365" s="83" customFormat="1" x14ac:dyDescent="0.35"/>
    <row r="366" s="83" customFormat="1" x14ac:dyDescent="0.35"/>
    <row r="367" s="83" customFormat="1" x14ac:dyDescent="0.35"/>
    <row r="368" s="83" customFormat="1" x14ac:dyDescent="0.35"/>
    <row r="369" s="83" customFormat="1" x14ac:dyDescent="0.35"/>
    <row r="370" s="83" customFormat="1" x14ac:dyDescent="0.35"/>
    <row r="371" s="83" customFormat="1" x14ac:dyDescent="0.35"/>
    <row r="372" s="83" customFormat="1" x14ac:dyDescent="0.35"/>
    <row r="373" s="83" customFormat="1" x14ac:dyDescent="0.35"/>
    <row r="374" s="83" customFormat="1" x14ac:dyDescent="0.35"/>
    <row r="375" s="83" customFormat="1" x14ac:dyDescent="0.35"/>
    <row r="376" s="83" customFormat="1" x14ac:dyDescent="0.35"/>
    <row r="377" s="83" customFormat="1" x14ac:dyDescent="0.35"/>
    <row r="378" s="83" customFormat="1" x14ac:dyDescent="0.35"/>
    <row r="379" s="83" customFormat="1" x14ac:dyDescent="0.35"/>
    <row r="380" s="83" customFormat="1" x14ac:dyDescent="0.35"/>
    <row r="381" s="83" customFormat="1" x14ac:dyDescent="0.35"/>
    <row r="382" s="83" customFormat="1" x14ac:dyDescent="0.35"/>
    <row r="383" s="83" customFormat="1" x14ac:dyDescent="0.35"/>
    <row r="384" s="83" customFormat="1" x14ac:dyDescent="0.35"/>
    <row r="385" s="83" customFormat="1" x14ac:dyDescent="0.35"/>
    <row r="386" s="83" customFormat="1" x14ac:dyDescent="0.35"/>
    <row r="387" s="83" customFormat="1" x14ac:dyDescent="0.35"/>
    <row r="388" s="83" customFormat="1" x14ac:dyDescent="0.35"/>
    <row r="389" s="83" customFormat="1" x14ac:dyDescent="0.35"/>
    <row r="390" s="83" customFormat="1" x14ac:dyDescent="0.35"/>
    <row r="391" s="83" customFormat="1" x14ac:dyDescent="0.35"/>
    <row r="392" s="83" customFormat="1" x14ac:dyDescent="0.35"/>
    <row r="393" s="83" customFormat="1" x14ac:dyDescent="0.35"/>
    <row r="394" s="83" customFormat="1" x14ac:dyDescent="0.35"/>
    <row r="395" s="83" customFormat="1" x14ac:dyDescent="0.35"/>
    <row r="396" s="83" customFormat="1" x14ac:dyDescent="0.35"/>
    <row r="397" s="83" customFormat="1" x14ac:dyDescent="0.35"/>
    <row r="398" s="83" customFormat="1" x14ac:dyDescent="0.35"/>
    <row r="399" s="83" customFormat="1" x14ac:dyDescent="0.35"/>
    <row r="400" s="83" customFormat="1" x14ac:dyDescent="0.35"/>
    <row r="401" spans="6:8" s="83" customFormat="1" x14ac:dyDescent="0.35"/>
    <row r="402" spans="6:8" s="83" customFormat="1" x14ac:dyDescent="0.35"/>
    <row r="403" spans="6:8" s="83" customFormat="1" x14ac:dyDescent="0.35"/>
    <row r="404" spans="6:8" s="83" customFormat="1" x14ac:dyDescent="0.35"/>
    <row r="405" spans="6:8" s="83" customFormat="1" x14ac:dyDescent="0.35"/>
    <row r="406" spans="6:8" x14ac:dyDescent="0.35">
      <c r="F406" s="83"/>
      <c r="G406" s="83"/>
      <c r="H406" s="83"/>
    </row>
    <row r="407" spans="6:8" x14ac:dyDescent="0.35">
      <c r="F407" s="83"/>
      <c r="G407" s="83"/>
      <c r="H407" s="83"/>
    </row>
    <row r="408" spans="6:8" x14ac:dyDescent="0.35">
      <c r="F408" s="83"/>
      <c r="G408" s="83"/>
      <c r="H408" s="83"/>
    </row>
    <row r="409" spans="6:8" x14ac:dyDescent="0.35">
      <c r="F409" s="83"/>
      <c r="G409" s="83"/>
      <c r="H409" s="83"/>
    </row>
    <row r="410" spans="6:8" x14ac:dyDescent="0.35">
      <c r="F410" s="83"/>
      <c r="G410" s="83"/>
      <c r="H410" s="83"/>
    </row>
    <row r="411" spans="6:8" x14ac:dyDescent="0.35">
      <c r="F411" s="83"/>
      <c r="G411" s="83"/>
      <c r="H411" s="83"/>
    </row>
    <row r="412" spans="6:8" x14ac:dyDescent="0.35">
      <c r="F412" s="83"/>
      <c r="G412" s="83"/>
      <c r="H412" s="83"/>
    </row>
    <row r="413" spans="6:8" x14ac:dyDescent="0.35">
      <c r="F413" s="83"/>
      <c r="G413" s="83"/>
      <c r="H413" s="83"/>
    </row>
    <row r="414" spans="6:8" x14ac:dyDescent="0.35">
      <c r="F414" s="83"/>
      <c r="G414" s="83"/>
      <c r="H414" s="83"/>
    </row>
    <row r="415" spans="6:8" x14ac:dyDescent="0.35">
      <c r="F415" s="83"/>
      <c r="G415" s="83"/>
      <c r="H415" s="83"/>
    </row>
    <row r="416" spans="6:8" x14ac:dyDescent="0.35">
      <c r="F416" s="83"/>
      <c r="G416" s="83"/>
      <c r="H416" s="83"/>
    </row>
    <row r="417" spans="6:8" x14ac:dyDescent="0.35">
      <c r="F417" s="83"/>
      <c r="G417" s="83"/>
      <c r="H417" s="83"/>
    </row>
    <row r="418" spans="6:8" x14ac:dyDescent="0.35">
      <c r="F418" s="83"/>
      <c r="G418" s="83"/>
      <c r="H418" s="83"/>
    </row>
    <row r="419" spans="6:8" x14ac:dyDescent="0.35">
      <c r="F419" s="83"/>
      <c r="G419" s="83"/>
      <c r="H419" s="83"/>
    </row>
    <row r="420" spans="6:8" x14ac:dyDescent="0.35">
      <c r="F420" s="83"/>
      <c r="G420" s="83"/>
      <c r="H420" s="83"/>
    </row>
    <row r="421" spans="6:8" x14ac:dyDescent="0.35">
      <c r="F421" s="83"/>
      <c r="G421" s="83"/>
      <c r="H421" s="83"/>
    </row>
    <row r="422" spans="6:8" x14ac:dyDescent="0.35">
      <c r="F422" s="83"/>
      <c r="G422" s="83"/>
      <c r="H422" s="83"/>
    </row>
    <row r="423" spans="6:8" x14ac:dyDescent="0.35">
      <c r="F423" s="83"/>
      <c r="G423" s="83"/>
      <c r="H423" s="83"/>
    </row>
    <row r="424" spans="6:8" x14ac:dyDescent="0.35">
      <c r="F424" s="83"/>
      <c r="G424" s="83"/>
      <c r="H424" s="83"/>
    </row>
    <row r="425" spans="6:8" x14ac:dyDescent="0.35">
      <c r="F425" s="83"/>
      <c r="G425" s="83"/>
      <c r="H425" s="83"/>
    </row>
    <row r="426" spans="6:8" x14ac:dyDescent="0.35">
      <c r="F426" s="83"/>
      <c r="G426" s="83"/>
      <c r="H426" s="83"/>
    </row>
    <row r="427" spans="6:8" x14ac:dyDescent="0.35">
      <c r="F427" s="83"/>
      <c r="G427" s="83"/>
      <c r="H427" s="83"/>
    </row>
    <row r="428" spans="6:8" x14ac:dyDescent="0.35">
      <c r="F428" s="83"/>
      <c r="G428" s="83"/>
      <c r="H428" s="83"/>
    </row>
    <row r="429" spans="6:8" x14ac:dyDescent="0.35">
      <c r="F429" s="83"/>
      <c r="G429" s="83"/>
      <c r="H429" s="83"/>
    </row>
    <row r="430" spans="6:8" x14ac:dyDescent="0.35">
      <c r="F430" s="83"/>
      <c r="G430" s="83"/>
      <c r="H430" s="83"/>
    </row>
    <row r="431" spans="6:8" x14ac:dyDescent="0.35">
      <c r="F431" s="83"/>
      <c r="G431" s="83"/>
      <c r="H431" s="83"/>
    </row>
    <row r="432" spans="6:8" x14ac:dyDescent="0.35">
      <c r="F432" s="83"/>
      <c r="G432" s="83"/>
      <c r="H432" s="83"/>
    </row>
    <row r="433" spans="6:8" x14ac:dyDescent="0.35">
      <c r="F433" s="83"/>
      <c r="G433" s="83"/>
      <c r="H433" s="83"/>
    </row>
    <row r="434" spans="6:8" x14ac:dyDescent="0.35">
      <c r="F434" s="83"/>
      <c r="G434" s="83"/>
      <c r="H434" s="83"/>
    </row>
    <row r="435" spans="6:8" x14ac:dyDescent="0.35">
      <c r="F435" s="83"/>
      <c r="G435" s="83"/>
      <c r="H435" s="83"/>
    </row>
    <row r="436" spans="6:8" x14ac:dyDescent="0.35">
      <c r="F436" s="83"/>
      <c r="G436" s="83"/>
      <c r="H436" s="83"/>
    </row>
    <row r="437" spans="6:8" x14ac:dyDescent="0.35">
      <c r="F437" s="83"/>
      <c r="G437" s="83"/>
      <c r="H437" s="83"/>
    </row>
    <row r="438" spans="6:8" x14ac:dyDescent="0.35">
      <c r="F438" s="83"/>
      <c r="G438" s="83"/>
      <c r="H438" s="83"/>
    </row>
    <row r="439" spans="6:8" x14ac:dyDescent="0.35">
      <c r="F439" s="83"/>
      <c r="G439" s="83"/>
      <c r="H439" s="83"/>
    </row>
  </sheetData>
  <mergeCells count="44">
    <mergeCell ref="C3:F3"/>
    <mergeCell ref="A256:A259"/>
    <mergeCell ref="B256:C256"/>
    <mergeCell ref="B257:C259"/>
    <mergeCell ref="D257:D259"/>
    <mergeCell ref="E257:E258"/>
    <mergeCell ref="G261:G262"/>
    <mergeCell ref="H261:K261"/>
    <mergeCell ref="H262:I262"/>
    <mergeCell ref="J262:K262"/>
    <mergeCell ref="B263:C263"/>
    <mergeCell ref="D263:F263"/>
    <mergeCell ref="D266:D268"/>
    <mergeCell ref="A270:A277"/>
    <mergeCell ref="B270:C272"/>
    <mergeCell ref="D270:F270"/>
    <mergeCell ref="D271:F271"/>
    <mergeCell ref="D272:F272"/>
    <mergeCell ref="B273:C275"/>
    <mergeCell ref="D273:F273"/>
    <mergeCell ref="D274:F274"/>
    <mergeCell ref="D275:F275"/>
    <mergeCell ref="A261:A268"/>
    <mergeCell ref="B261:C262"/>
    <mergeCell ref="D261:F262"/>
    <mergeCell ref="B264:C268"/>
    <mergeCell ref="B276:C276"/>
    <mergeCell ref="D276:F276"/>
    <mergeCell ref="B277:C277"/>
    <mergeCell ref="D277:F277"/>
    <mergeCell ref="A281:A283"/>
    <mergeCell ref="B281:D281"/>
    <mergeCell ref="B282:D282"/>
    <mergeCell ref="B283:D283"/>
    <mergeCell ref="A293:A296"/>
    <mergeCell ref="B293:D293"/>
    <mergeCell ref="B294:D294"/>
    <mergeCell ref="B295:D295"/>
    <mergeCell ref="B296:C296"/>
    <mergeCell ref="B298:B302"/>
    <mergeCell ref="A304:A306"/>
    <mergeCell ref="B304:C304"/>
    <mergeCell ref="B305:C305"/>
    <mergeCell ref="B306:C306"/>
  </mergeCells>
  <conditionalFormatting sqref="C111 C185:C196 C205:C207">
    <cfRule type="cellIs" dxfId="1" priority="1" operator="lessThan">
      <formula>0</formula>
    </cfRule>
    <cfRule type="expression" dxfId="0" priority="2">
      <formula>"&lt;0"</formula>
    </cfRule>
  </conditionalFormatting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Paz Martin</dc:creator>
  <cp:lastModifiedBy>Alvaro Paz Martin</cp:lastModifiedBy>
  <dcterms:created xsi:type="dcterms:W3CDTF">2024-01-09T00:41:42Z</dcterms:created>
  <dcterms:modified xsi:type="dcterms:W3CDTF">2024-01-09T15:14:29Z</dcterms:modified>
</cp:coreProperties>
</file>