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o\Downloads\"/>
    </mc:Choice>
  </mc:AlternateContent>
  <xr:revisionPtr revIDLastSave="0" documentId="8_{03A0CF80-0106-460A-B403-9466C697B085}" xr6:coauthVersionLast="47" xr6:coauthVersionMax="47" xr10:uidLastSave="{00000000-0000-0000-0000-000000000000}"/>
  <bookViews>
    <workbookView xWindow="28680" yWindow="-120" windowWidth="29040" windowHeight="15840" xr2:uid="{C411FE36-E507-421D-93D8-8262A9EDCC40}"/>
  </bookViews>
  <sheets>
    <sheet name="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0" i="1" l="1"/>
  <c r="E261" i="1" s="1"/>
  <c r="D270" i="1" s="1"/>
  <c r="E259" i="1"/>
  <c r="C277" i="1" s="1"/>
  <c r="E258" i="1"/>
  <c r="E247" i="1"/>
  <c r="D264" i="1" s="1"/>
  <c r="G240" i="1"/>
  <c r="G238" i="1"/>
  <c r="G237" i="1"/>
  <c r="G235" i="1"/>
  <c r="G234" i="1"/>
  <c r="I234" i="1" s="1"/>
  <c r="G232" i="1"/>
  <c r="I231" i="1"/>
  <c r="G231" i="1" s="1"/>
  <c r="G230" i="1" s="1"/>
  <c r="F230" i="1"/>
  <c r="F228" i="1" s="1"/>
  <c r="K229" i="1"/>
  <c r="K228" i="1" s="1"/>
  <c r="I229" i="1"/>
  <c r="D269" i="1"/>
  <c r="D271" i="1" s="1"/>
  <c r="C283" i="1" s="1"/>
  <c r="E73" i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72" i="1"/>
  <c r="I237" i="1" l="1"/>
  <c r="G239" i="1"/>
  <c r="F258" i="1"/>
  <c r="F260" i="1"/>
  <c r="G229" i="1"/>
  <c r="J229" i="1" s="1"/>
  <c r="J228" i="1" s="1"/>
  <c r="C278" i="1"/>
  <c r="H229" i="1"/>
  <c r="G228" i="1"/>
  <c r="D263" i="1" s="1"/>
  <c r="F259" i="1"/>
  <c r="I230" i="1"/>
  <c r="I228" i="1" s="1"/>
  <c r="H228" i="1" s="1"/>
  <c r="G236" i="1"/>
  <c r="G241" i="1" s="1"/>
  <c r="D265" i="1" s="1"/>
  <c r="D267" i="1" l="1"/>
  <c r="C282" i="1" l="1"/>
  <c r="C275" i="1"/>
  <c r="C280" i="1" l="1"/>
  <c r="D275" i="1" s="1"/>
  <c r="I236" i="1" l="1"/>
</calcChain>
</file>

<file path=xl/sharedStrings.xml><?xml version="1.0" encoding="utf-8"?>
<sst xmlns="http://schemas.openxmlformats.org/spreadsheetml/2006/main" count="596" uniqueCount="210">
  <si>
    <t>Fecha</t>
  </si>
  <si>
    <t>Ref.</t>
  </si>
  <si>
    <t>Importe</t>
  </si>
  <si>
    <t>Concepto</t>
  </si>
  <si>
    <t>Fondos totales</t>
  </si>
  <si>
    <t>Clasificación</t>
  </si>
  <si>
    <t>Notas 1</t>
  </si>
  <si>
    <t>Notas 2</t>
  </si>
  <si>
    <t>RN 105</t>
  </si>
  <si>
    <t>Pago calendarios</t>
  </si>
  <si>
    <t>Campañas</t>
  </si>
  <si>
    <t>Calendarios 2023</t>
  </si>
  <si>
    <t>Inversión</t>
  </si>
  <si>
    <t>RN 106</t>
  </si>
  <si>
    <t>Pago calendarios bolsillo</t>
  </si>
  <si>
    <t>Calendario APMa</t>
  </si>
  <si>
    <t>Calendario ABS</t>
  </si>
  <si>
    <t>Calendario ID</t>
  </si>
  <si>
    <t>Calendario MCPP</t>
  </si>
  <si>
    <t>Calendario ADI</t>
  </si>
  <si>
    <t>Calendario ALo</t>
  </si>
  <si>
    <t>Calendario YR</t>
  </si>
  <si>
    <t>Calendario CPM</t>
  </si>
  <si>
    <t>Calendario MJFP</t>
  </si>
  <si>
    <t>Calendario MCS</t>
  </si>
  <si>
    <t>Calendario MCA</t>
  </si>
  <si>
    <t>Calendarios AEP</t>
  </si>
  <si>
    <t>Calendario CLC</t>
  </si>
  <si>
    <t>Calendario DLC</t>
  </si>
  <si>
    <t>Calendario LS</t>
  </si>
  <si>
    <t>RN 108</t>
  </si>
  <si>
    <t>Envíos correos</t>
  </si>
  <si>
    <t>RN 109</t>
  </si>
  <si>
    <t>Calendario JLM</t>
  </si>
  <si>
    <t>Calendario AT</t>
  </si>
  <si>
    <t>Calendario SMB</t>
  </si>
  <si>
    <t>Calendario IM</t>
  </si>
  <si>
    <t>Calendario MBu</t>
  </si>
  <si>
    <t>Calendario AMP</t>
  </si>
  <si>
    <t>RN 110</t>
  </si>
  <si>
    <t>Calendario BPA</t>
  </si>
  <si>
    <t>Calendarios MSMG</t>
  </si>
  <si>
    <t>Calendario EQ</t>
  </si>
  <si>
    <t>Calendario AnLo</t>
  </si>
  <si>
    <t>Calendario MA</t>
  </si>
  <si>
    <t>Calendario ABe</t>
  </si>
  <si>
    <t>Calendario PB</t>
  </si>
  <si>
    <t>Calendario MHV</t>
  </si>
  <si>
    <t>Calendario MAMM</t>
  </si>
  <si>
    <t>Calendario LV</t>
  </si>
  <si>
    <t>Calendario CMM</t>
  </si>
  <si>
    <t>Calendario ENM</t>
  </si>
  <si>
    <t>Calendario DMa</t>
  </si>
  <si>
    <t>Calendarios PBP</t>
  </si>
  <si>
    <t>Calendario AGa</t>
  </si>
  <si>
    <t>Calendarios MMT</t>
  </si>
  <si>
    <t>Calendarios SICE</t>
  </si>
  <si>
    <t>Calendarios MP SICE</t>
  </si>
  <si>
    <t>RN 111</t>
  </si>
  <si>
    <t>Calendario NAM SICE</t>
  </si>
  <si>
    <t>Calendarios D</t>
  </si>
  <si>
    <t>Calendarios CSA</t>
  </si>
  <si>
    <t>Calendarios EJ</t>
  </si>
  <si>
    <t>Calendarios RMMR</t>
  </si>
  <si>
    <t>Calendario GZB</t>
  </si>
  <si>
    <t>Calendario BCA</t>
  </si>
  <si>
    <t>Calendario IC</t>
  </si>
  <si>
    <t>Calendarios AIR</t>
  </si>
  <si>
    <t>Calendarios ERF</t>
  </si>
  <si>
    <t>RN 112</t>
  </si>
  <si>
    <t>Calendarios Samboal</t>
  </si>
  <si>
    <t>RN 113</t>
  </si>
  <si>
    <t>Calendarios MAFR</t>
  </si>
  <si>
    <t>Calendarios MCe</t>
  </si>
  <si>
    <t>Calendarios JPa</t>
  </si>
  <si>
    <t>Calendarios MSPP</t>
  </si>
  <si>
    <t>Calendarios SENER</t>
  </si>
  <si>
    <t xml:space="preserve">Calendarios JE </t>
  </si>
  <si>
    <t>Calendarios EMP</t>
  </si>
  <si>
    <t>Cuota psocia 000-000-006</t>
  </si>
  <si>
    <t>Personas socias</t>
  </si>
  <si>
    <t>Cuota psocia 000-000-011</t>
  </si>
  <si>
    <t>Cuota psocia 000-000-040</t>
  </si>
  <si>
    <t>Cuota psocia 000-000-041</t>
  </si>
  <si>
    <t>Cuota psocia 000-000-043</t>
  </si>
  <si>
    <t>Cuota psocia 000-000-047</t>
  </si>
  <si>
    <t>Cuota psocia 000-000-049</t>
  </si>
  <si>
    <t>Comisión bancaria</t>
  </si>
  <si>
    <t>Gastos de gestión</t>
  </si>
  <si>
    <t>RN 114</t>
  </si>
  <si>
    <t>WAPSI</t>
  </si>
  <si>
    <t>Calendario JR</t>
  </si>
  <si>
    <t>Calendario FJH</t>
  </si>
  <si>
    <t>Calendarios LGG</t>
  </si>
  <si>
    <t>RN 115</t>
  </si>
  <si>
    <t>Calendario CA</t>
  </si>
  <si>
    <t>Calendarios MMDV</t>
  </si>
  <si>
    <t>Donación MJFP</t>
  </si>
  <si>
    <t xml:space="preserve">Donación privada </t>
  </si>
  <si>
    <t>Individual</t>
  </si>
  <si>
    <t>trimestral</t>
  </si>
  <si>
    <t>- Gestión interna - Transferencia entre cuentas</t>
  </si>
  <si>
    <t>Donación FPA</t>
  </si>
  <si>
    <t>Colectiva</t>
  </si>
  <si>
    <t>puntual</t>
  </si>
  <si>
    <t>Cuota psocia 000-000-036</t>
  </si>
  <si>
    <t>Cuota psocia 000-000-037</t>
  </si>
  <si>
    <t>Cuota psocia 000-000-038</t>
  </si>
  <si>
    <t>Cuota psocia 000-000-039</t>
  </si>
  <si>
    <t>Cuota psocia 000-000-045</t>
  </si>
  <si>
    <t>Cuota psocia 000-000-046</t>
  </si>
  <si>
    <t>Cuota psocia 000-000-048</t>
  </si>
  <si>
    <t>Devolución cuota psocia 037</t>
  </si>
  <si>
    <t>Cuota psocia 000-000-033</t>
  </si>
  <si>
    <t>Cuota psocia 000-000-050</t>
  </si>
  <si>
    <t>Cuota psocia 000-000-012</t>
  </si>
  <si>
    <t>Cuota psocia 000-000-014</t>
  </si>
  <si>
    <t>Cuota psocia 000-000-015</t>
  </si>
  <si>
    <t>Cuota psocia 000-000-016</t>
  </si>
  <si>
    <t>Devolución cuota psocia 049 - error técnico</t>
  </si>
  <si>
    <t>RN 116</t>
  </si>
  <si>
    <t>Feria educación</t>
  </si>
  <si>
    <t>inversión</t>
  </si>
  <si>
    <t>Campaña cuadernos y estuches</t>
  </si>
  <si>
    <t>Cuota psocia 000-000-020</t>
  </si>
  <si>
    <t>Cuota psocia 000-000-021</t>
  </si>
  <si>
    <t>Cuota psocia 000-000-022</t>
  </si>
  <si>
    <t>Cuota psocia 000-000-032</t>
  </si>
  <si>
    <t>Campaña cuadernos y estuches - Feria</t>
  </si>
  <si>
    <t>RN 117</t>
  </si>
  <si>
    <t>Recarga tlf móvil</t>
  </si>
  <si>
    <t>RN 118</t>
  </si>
  <si>
    <t>Pago dominio web</t>
  </si>
  <si>
    <t>Cuota psocia 000-000-044</t>
  </si>
  <si>
    <t>Donación DMG</t>
  </si>
  <si>
    <t>Donación VEG</t>
  </si>
  <si>
    <t>Cuota psocia 000-000-001</t>
  </si>
  <si>
    <t>Cuota psocia 000-000-002</t>
  </si>
  <si>
    <t>Cuota psocia 000-000-003</t>
  </si>
  <si>
    <t>Cuota psocia 000-000-004</t>
  </si>
  <si>
    <t>Cuota psocia 000-000-005</t>
  </si>
  <si>
    <t>Cuota psocia 000-000-007</t>
  </si>
  <si>
    <t>Cuota psocia 000-000-008</t>
  </si>
  <si>
    <t>Cuota psocia 000-000-009</t>
  </si>
  <si>
    <t>Cuota psocia 000-000-010</t>
  </si>
  <si>
    <t>Cuota psocia 000-000-013</t>
  </si>
  <si>
    <t>Cuota psocia 000-000-017</t>
  </si>
  <si>
    <t>Cuota psocia 000-000-018</t>
  </si>
  <si>
    <t>Cuota psocia 000-000-019</t>
  </si>
  <si>
    <t>Cuota psocia 000-000-023</t>
  </si>
  <si>
    <t>Cuota psocia 000-000-024</t>
  </si>
  <si>
    <t>Cuota psocia 000-000-025</t>
  </si>
  <si>
    <t>Cuota psocia 000-000-027</t>
  </si>
  <si>
    <t>Cuota psocia 000-000-028</t>
  </si>
  <si>
    <t>Cuota psocia 000-000-029</t>
  </si>
  <si>
    <t>Cuota psocia 000-000-030</t>
  </si>
  <si>
    <t>Cuota psocia 000-000-031</t>
  </si>
  <si>
    <t>Cuota psocia 000-000-034</t>
  </si>
  <si>
    <t>Devolución cuota psocia 028</t>
  </si>
  <si>
    <t>Devolución cuota psocia 024 - error técnico</t>
  </si>
  <si>
    <t>RN 119</t>
  </si>
  <si>
    <t>RN 120</t>
  </si>
  <si>
    <t>Compra calendarios</t>
  </si>
  <si>
    <t>Calendario PEP</t>
  </si>
  <si>
    <t>Cuota psocia 000-000-035</t>
  </si>
  <si>
    <t>Proyectos</t>
  </si>
  <si>
    <t xml:space="preserve">Código </t>
  </si>
  <si>
    <t>Nombre</t>
  </si>
  <si>
    <t>Donaciones/ subvenciones</t>
  </si>
  <si>
    <t>Tipo</t>
  </si>
  <si>
    <t>Cantidad</t>
  </si>
  <si>
    <t>Carácter</t>
  </si>
  <si>
    <t>Puntual</t>
  </si>
  <si>
    <t>Periódico</t>
  </si>
  <si>
    <t>Públicas</t>
  </si>
  <si>
    <t>-</t>
  </si>
  <si>
    <t>Privadas</t>
  </si>
  <si>
    <t>Total</t>
  </si>
  <si>
    <t>Colectivas</t>
  </si>
  <si>
    <t>Total colectivas</t>
  </si>
  <si>
    <t xml:space="preserve">Familia </t>
  </si>
  <si>
    <t>Otras</t>
  </si>
  <si>
    <t xml:space="preserve">Total inversiones campañas </t>
  </si>
  <si>
    <t>Beneficios brutos</t>
  </si>
  <si>
    <t>Total beneficios brutos campañas</t>
  </si>
  <si>
    <t>Beneficios netos</t>
  </si>
  <si>
    <t>Nuevas personas socias en 2021</t>
  </si>
  <si>
    <t>Nº de personas socias final 2022</t>
  </si>
  <si>
    <t>Total ingresos por personas socias</t>
  </si>
  <si>
    <t>Por trimestre</t>
  </si>
  <si>
    <t>Nº personas socias</t>
  </si>
  <si>
    <t>ene-mar 2023</t>
  </si>
  <si>
    <t>abr-jun 2023</t>
  </si>
  <si>
    <t>jul-sep 2023</t>
  </si>
  <si>
    <t>oct-dic 2023</t>
  </si>
  <si>
    <t>Gastos de gestión 1er semestre 2022</t>
  </si>
  <si>
    <t>Gastos de teléfono</t>
  </si>
  <si>
    <t>Mantenimiento de cuentas bancarias</t>
  </si>
  <si>
    <t>Mantenimiento Web</t>
  </si>
  <si>
    <t>Ingresos 2022</t>
  </si>
  <si>
    <t>Eventos</t>
  </si>
  <si>
    <t>Gastos  2022</t>
  </si>
  <si>
    <t>Ahorro</t>
  </si>
  <si>
    <t>Teléfono</t>
  </si>
  <si>
    <t>Comisiones bancarias</t>
  </si>
  <si>
    <t>Web</t>
  </si>
  <si>
    <t>Entradas</t>
  </si>
  <si>
    <t xml:space="preserve">Salidas </t>
  </si>
  <si>
    <t>CUENTAS 2023</t>
  </si>
  <si>
    <t>Total enviado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</si>
</sst>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Blogger Sans"/>
      <family val="3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/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67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 style="medium">
        <color rgb="FF92D050"/>
      </right>
      <top/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medium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thin">
        <color rgb="FF009999"/>
      </left>
      <right/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1" xfId="0" applyFont="1" applyBorder="1"/>
    <xf numFmtId="4" fontId="3" fillId="0" borderId="1" xfId="0" applyNumberFormat="1" applyFont="1" applyBorder="1"/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0" fontId="0" fillId="2" borderId="5" xfId="0" applyFill="1" applyBorder="1"/>
    <xf numFmtId="0" fontId="3" fillId="3" borderId="6" xfId="0" applyFont="1" applyFill="1" applyBorder="1"/>
    <xf numFmtId="4" fontId="0" fillId="0" borderId="2" xfId="0" applyNumberFormat="1" applyBorder="1"/>
    <xf numFmtId="0" fontId="0" fillId="2" borderId="7" xfId="0" applyFill="1" applyBorder="1"/>
    <xf numFmtId="0" fontId="3" fillId="3" borderId="2" xfId="0" applyFont="1" applyFill="1" applyBorder="1"/>
    <xf numFmtId="0" fontId="0" fillId="2" borderId="2" xfId="0" applyFill="1" applyBorder="1"/>
    <xf numFmtId="14" fontId="0" fillId="4" borderId="0" xfId="0" applyNumberFormat="1" applyFill="1"/>
    <xf numFmtId="0" fontId="0" fillId="4" borderId="0" xfId="0" applyFill="1"/>
    <xf numFmtId="4" fontId="0" fillId="4" borderId="0" xfId="0" applyNumberFormat="1" applyFill="1"/>
    <xf numFmtId="0" fontId="0" fillId="2" borderId="3" xfId="0" applyFill="1" applyBorder="1"/>
    <xf numFmtId="0" fontId="6" fillId="0" borderId="2" xfId="0" applyFont="1" applyBorder="1"/>
    <xf numFmtId="4" fontId="0" fillId="0" borderId="3" xfId="0" applyNumberFormat="1" applyBorder="1"/>
    <xf numFmtId="0" fontId="6" fillId="5" borderId="2" xfId="0" applyFont="1" applyFill="1" applyBorder="1"/>
    <xf numFmtId="0" fontId="3" fillId="0" borderId="2" xfId="0" applyFont="1" applyBorder="1"/>
    <xf numFmtId="0" fontId="7" fillId="0" borderId="2" xfId="0" quotePrefix="1" applyFont="1" applyBorder="1"/>
    <xf numFmtId="0" fontId="0" fillId="6" borderId="2" xfId="0" applyFill="1" applyBorder="1"/>
    <xf numFmtId="0" fontId="6" fillId="0" borderId="2" xfId="0" quotePrefix="1" applyFont="1" applyBorder="1"/>
    <xf numFmtId="0" fontId="3" fillId="7" borderId="2" xfId="0" applyFont="1" applyFill="1" applyBorder="1"/>
    <xf numFmtId="0" fontId="0" fillId="8" borderId="2" xfId="0" applyFill="1" applyBorder="1"/>
    <xf numFmtId="0" fontId="7" fillId="9" borderId="2" xfId="0" quotePrefix="1" applyFont="1" applyFill="1" applyBorder="1"/>
    <xf numFmtId="0" fontId="0" fillId="4" borderId="2" xfId="0" applyFill="1" applyBorder="1"/>
    <xf numFmtId="0" fontId="0" fillId="6" borderId="3" xfId="0" applyFill="1" applyBorder="1"/>
    <xf numFmtId="0" fontId="6" fillId="5" borderId="5" xfId="0" applyFont="1" applyFill="1" applyBorder="1"/>
    <xf numFmtId="0" fontId="0" fillId="0" borderId="6" xfId="0" applyBorder="1"/>
    <xf numFmtId="0" fontId="0" fillId="6" borderId="7" xfId="0" applyFill="1" applyBorder="1"/>
    <xf numFmtId="4" fontId="3" fillId="0" borderId="2" xfId="0" applyNumberFormat="1" applyFont="1" applyBorder="1"/>
    <xf numFmtId="0" fontId="3" fillId="0" borderId="8" xfId="0" applyFont="1" applyBorder="1"/>
    <xf numFmtId="0" fontId="0" fillId="8" borderId="3" xfId="0" applyFill="1" applyBorder="1"/>
    <xf numFmtId="0" fontId="3" fillId="10" borderId="6" xfId="0" applyFont="1" applyFill="1" applyBorder="1"/>
    <xf numFmtId="0" fontId="3" fillId="10" borderId="2" xfId="0" applyFont="1" applyFill="1" applyBorder="1"/>
    <xf numFmtId="0" fontId="2" fillId="11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0" fillId="12" borderId="11" xfId="0" applyFill="1" applyBorder="1"/>
    <xf numFmtId="0" fontId="0" fillId="12" borderId="12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11" borderId="14" xfId="0" applyFont="1" applyFill="1" applyBorder="1"/>
    <xf numFmtId="0" fontId="3" fillId="8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44" fontId="0" fillId="0" borderId="0" xfId="1" applyFont="1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8" borderId="18" xfId="0" applyFont="1" applyFill="1" applyBorder="1"/>
    <xf numFmtId="44" fontId="3" fillId="8" borderId="18" xfId="1" applyFont="1" applyFill="1" applyBorder="1"/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13" borderId="0" xfId="0" applyFont="1" applyFill="1" applyAlignment="1">
      <alignment wrapText="1"/>
    </xf>
    <xf numFmtId="0" fontId="0" fillId="13" borderId="0" xfId="0" applyFill="1"/>
    <xf numFmtId="44" fontId="0" fillId="13" borderId="0" xfId="1" applyFont="1" applyFill="1" applyBorder="1"/>
    <xf numFmtId="0" fontId="3" fillId="8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/>
    <xf numFmtId="44" fontId="0" fillId="0" borderId="26" xfId="1" applyFont="1" applyBorder="1"/>
    <xf numFmtId="0" fontId="3" fillId="2" borderId="4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horizontal="left"/>
    </xf>
    <xf numFmtId="44" fontId="0" fillId="0" borderId="42" xfId="1" applyFont="1" applyBorder="1"/>
    <xf numFmtId="0" fontId="3" fillId="2" borderId="43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44" xfId="1" applyFont="1" applyBorder="1"/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4" fontId="1" fillId="13" borderId="46" xfId="1" applyFont="1" applyFill="1" applyBorder="1" applyAlignment="1">
      <alignment horizontal="left"/>
    </xf>
    <xf numFmtId="44" fontId="1" fillId="13" borderId="47" xfId="1" applyFont="1" applyFill="1" applyBorder="1"/>
    <xf numFmtId="0" fontId="0" fillId="0" borderId="48" xfId="0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/>
    </xf>
    <xf numFmtId="44" fontId="3" fillId="2" borderId="47" xfId="1" applyFont="1" applyFill="1" applyBorder="1"/>
    <xf numFmtId="0" fontId="2" fillId="5" borderId="4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left"/>
    </xf>
    <xf numFmtId="1" fontId="0" fillId="0" borderId="51" xfId="1" applyNumberFormat="1" applyFont="1" applyBorder="1"/>
    <xf numFmtId="0" fontId="2" fillId="5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1" fontId="0" fillId="0" borderId="55" xfId="1" applyNumberFormat="1" applyFont="1" applyBorder="1"/>
    <xf numFmtId="0" fontId="2" fillId="5" borderId="56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58" xfId="0" applyFont="1" applyFill="1" applyBorder="1" applyAlignment="1">
      <alignment horizontal="left" vertical="center" wrapText="1"/>
    </xf>
    <xf numFmtId="44" fontId="2" fillId="5" borderId="59" xfId="1" applyFont="1" applyFill="1" applyBorder="1" applyAlignment="1">
      <alignment horizontal="right" vertical="center" wrapText="1"/>
    </xf>
    <xf numFmtId="0" fontId="4" fillId="5" borderId="61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2" fillId="6" borderId="62" xfId="0" applyFont="1" applyFill="1" applyBorder="1" applyAlignment="1">
      <alignment horizontal="center" vertical="center" wrapText="1"/>
    </xf>
    <xf numFmtId="2" fontId="0" fillId="0" borderId="63" xfId="0" applyNumberFormat="1" applyBorder="1" applyAlignment="1">
      <alignment horizontal="left" vertical="center" wrapText="1"/>
    </xf>
    <xf numFmtId="2" fontId="0" fillId="0" borderId="64" xfId="0" applyNumberFormat="1" applyBorder="1" applyAlignment="1">
      <alignment horizontal="left" vertical="center" wrapText="1"/>
    </xf>
    <xf numFmtId="44" fontId="0" fillId="0" borderId="64" xfId="1" applyFont="1" applyBorder="1"/>
    <xf numFmtId="9" fontId="0" fillId="0" borderId="65" xfId="2" applyFont="1" applyBorder="1"/>
    <xf numFmtId="0" fontId="2" fillId="6" borderId="66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68" xfId="0" applyFont="1" applyFill="1" applyBorder="1" applyAlignment="1">
      <alignment horizontal="center" vertical="center" wrapText="1"/>
    </xf>
    <xf numFmtId="44" fontId="2" fillId="6" borderId="69" xfId="1" applyFont="1" applyFill="1" applyBorder="1" applyAlignment="1">
      <alignment horizontal="right" vertical="center" wrapText="1"/>
    </xf>
    <xf numFmtId="0" fontId="3" fillId="0" borderId="70" xfId="0" applyFont="1" applyBorder="1" applyAlignment="1">
      <alignment horizontal="center" vertical="center" wrapText="1"/>
    </xf>
    <xf numFmtId="0" fontId="0" fillId="0" borderId="71" xfId="0" applyBorder="1" applyAlignment="1">
      <alignment wrapText="1"/>
    </xf>
    <xf numFmtId="44" fontId="0" fillId="0" borderId="72" xfId="2" applyNumberFormat="1" applyFont="1" applyBorder="1" applyAlignment="1">
      <alignment wrapText="1"/>
    </xf>
    <xf numFmtId="0" fontId="3" fillId="0" borderId="7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74" xfId="2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3" fillId="0" borderId="75" xfId="0" applyFont="1" applyBorder="1" applyAlignment="1">
      <alignment horizontal="center" vertical="center" wrapText="1"/>
    </xf>
    <xf numFmtId="0" fontId="3" fillId="13" borderId="76" xfId="0" applyFont="1" applyFill="1" applyBorder="1" applyAlignment="1">
      <alignment wrapText="1"/>
    </xf>
    <xf numFmtId="44" fontId="3" fillId="13" borderId="77" xfId="1" applyFont="1" applyFill="1" applyBorder="1" applyAlignment="1">
      <alignment wrapText="1"/>
    </xf>
    <xf numFmtId="0" fontId="3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left"/>
    </xf>
    <xf numFmtId="44" fontId="0" fillId="0" borderId="80" xfId="1" applyFont="1" applyBorder="1"/>
    <xf numFmtId="0" fontId="3" fillId="0" borderId="81" xfId="0" applyFont="1" applyBorder="1" applyAlignment="1">
      <alignment horizontal="center" vertical="center" wrapText="1"/>
    </xf>
    <xf numFmtId="44" fontId="0" fillId="0" borderId="82" xfId="1" applyFont="1" applyBorder="1"/>
    <xf numFmtId="0" fontId="3" fillId="0" borderId="83" xfId="0" applyFont="1" applyBorder="1" applyAlignment="1">
      <alignment horizontal="center" vertical="center" wrapText="1"/>
    </xf>
    <xf numFmtId="0" fontId="3" fillId="13" borderId="84" xfId="0" applyFont="1" applyFill="1" applyBorder="1" applyAlignment="1">
      <alignment horizontal="left"/>
    </xf>
    <xf numFmtId="44" fontId="3" fillId="13" borderId="85" xfId="1" applyFont="1" applyFill="1" applyBorder="1"/>
    <xf numFmtId="0" fontId="0" fillId="12" borderId="0" xfId="0" applyFill="1"/>
    <xf numFmtId="0" fontId="5" fillId="12" borderId="0" xfId="0" applyFont="1" applyFill="1" applyAlignment="1">
      <alignment horizontal="center"/>
    </xf>
    <xf numFmtId="0" fontId="0" fillId="0" borderId="0" xfId="0" applyBorder="1"/>
    <xf numFmtId="0" fontId="3" fillId="12" borderId="1" xfId="0" applyFont="1" applyFill="1" applyBorder="1"/>
    <xf numFmtId="0" fontId="0" fillId="12" borderId="2" xfId="0" applyFill="1" applyBorder="1"/>
    <xf numFmtId="0" fontId="0" fillId="12" borderId="3" xfId="0" applyFill="1" applyBorder="1"/>
    <xf numFmtId="0" fontId="0" fillId="14" borderId="2" xfId="0" applyFill="1" applyBorder="1"/>
    <xf numFmtId="0" fontId="8" fillId="12" borderId="20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3" fillId="12" borderId="28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/>
    </xf>
    <xf numFmtId="0" fontId="3" fillId="12" borderId="30" xfId="0" applyFont="1" applyFill="1" applyBorder="1" applyAlignment="1">
      <alignment horizontal="center"/>
    </xf>
    <xf numFmtId="0" fontId="3" fillId="12" borderId="31" xfId="0" applyFont="1" applyFill="1" applyBorder="1" applyAlignment="1">
      <alignment horizontal="center"/>
    </xf>
    <xf numFmtId="9" fontId="0" fillId="12" borderId="33" xfId="2" quotePrefix="1" applyFont="1" applyFill="1" applyBorder="1"/>
    <xf numFmtId="44" fontId="0" fillId="12" borderId="34" xfId="1" quotePrefix="1" applyFont="1" applyFill="1" applyBorder="1"/>
    <xf numFmtId="44" fontId="0" fillId="12" borderId="35" xfId="1" quotePrefix="1" applyFont="1" applyFill="1" applyBorder="1"/>
    <xf numFmtId="10" fontId="3" fillId="12" borderId="36" xfId="2" applyNumberFormat="1" applyFont="1" applyFill="1" applyBorder="1"/>
    <xf numFmtId="44" fontId="0" fillId="12" borderId="37" xfId="1" applyFont="1" applyFill="1" applyBorder="1"/>
    <xf numFmtId="44" fontId="0" fillId="12" borderId="17" xfId="1" applyFont="1" applyFill="1" applyBorder="1"/>
    <xf numFmtId="10" fontId="0" fillId="12" borderId="33" xfId="2" applyNumberFormat="1" applyFont="1" applyFill="1" applyBorder="1"/>
    <xf numFmtId="44" fontId="0" fillId="12" borderId="34" xfId="1" applyFont="1" applyFill="1" applyBorder="1"/>
    <xf numFmtId="44" fontId="0" fillId="12" borderId="35" xfId="1" applyFont="1" applyFill="1" applyBorder="1"/>
    <xf numFmtId="9" fontId="0" fillId="12" borderId="33" xfId="2" applyFont="1" applyFill="1" applyBorder="1"/>
    <xf numFmtId="9" fontId="0" fillId="12" borderId="38" xfId="2" applyFont="1" applyFill="1" applyBorder="1"/>
    <xf numFmtId="44" fontId="0" fillId="12" borderId="39" xfId="1" applyFont="1" applyFill="1" applyBorder="1"/>
    <xf numFmtId="44" fontId="0" fillId="12" borderId="25" xfId="1" applyFont="1" applyFill="1" applyBorder="1"/>
    <xf numFmtId="44" fontId="0" fillId="12" borderId="0" xfId="0" applyNumberFormat="1" applyFill="1"/>
    <xf numFmtId="14" fontId="0" fillId="12" borderId="0" xfId="0" applyNumberFormat="1" applyFill="1"/>
    <xf numFmtId="4" fontId="0" fillId="12" borderId="0" xfId="0" applyNumberFormat="1" applyFill="1"/>
    <xf numFmtId="0" fontId="0" fillId="0" borderId="14" xfId="0" applyBorder="1" applyAlignment="1">
      <alignment horizontal="center" vertical="center" wrapText="1"/>
    </xf>
    <xf numFmtId="6" fontId="2" fillId="11" borderId="15" xfId="1" applyNumberFormat="1" applyFont="1" applyFill="1" applyBorder="1"/>
    <xf numFmtId="0" fontId="4" fillId="12" borderId="0" xfId="0" applyFont="1" applyFill="1"/>
    <xf numFmtId="44" fontId="4" fillId="12" borderId="0" xfId="0" applyNumberFormat="1" applyFont="1" applyFill="1"/>
    <xf numFmtId="44" fontId="4" fillId="12" borderId="0" xfId="1" applyFont="1" applyFill="1" applyBorder="1"/>
    <xf numFmtId="0" fontId="0" fillId="12" borderId="0" xfId="0" applyFill="1" applyBorder="1"/>
    <xf numFmtId="44" fontId="4" fillId="12" borderId="0" xfId="0" applyNumberFormat="1" applyFont="1" applyFill="1" applyBorder="1"/>
    <xf numFmtId="0" fontId="4" fillId="12" borderId="0" xfId="0" applyFont="1" applyFill="1" applyBorder="1"/>
    <xf numFmtId="0" fontId="2" fillId="5" borderId="60" xfId="0" applyFont="1" applyFill="1" applyBorder="1" applyAlignment="1"/>
    <xf numFmtId="0" fontId="2" fillId="12" borderId="0" xfId="0" applyFont="1" applyFill="1" applyAlignment="1">
      <alignment horizontal="center"/>
    </xf>
    <xf numFmtId="164" fontId="4" fillId="12" borderId="0" xfId="0" applyNumberFormat="1" applyFont="1" applyFill="1"/>
  </cellXfs>
  <cellStyles count="3">
    <cellStyle name="Moneda" xfId="1" builtinId="4"/>
    <cellStyle name="Normal" xfId="0" builtinId="0"/>
    <cellStyle name="Porcentaje" xfId="2" builtinId="5"/>
  </cellStyles>
  <dxfs count="20"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rgb="FFFFC7CE"/>
        </patternFill>
      </fill>
    </dxf>
    <dxf>
      <fill>
        <patternFill>
          <fgColor indexed="64"/>
          <bgColor theme="0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9999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9999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numFmt numFmtId="4" formatCode="#,##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4" formatCode="#,##0.0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numFmt numFmtId="19" formatCode="dd/mm/yyyy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9" formatCode="dd/mm/yyyy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border outline="0">
        <top style="thin">
          <color indexed="64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FF"/>
      <color rgb="FFF58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¿Cuánto invertimos en las campañas?</a:t>
            </a:r>
          </a:p>
          <a:p>
            <a:pPr>
              <a:defRPr sz="2800"/>
            </a:pPr>
            <a:r>
              <a:rPr lang="es-ES" sz="280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¿Cuánto</a:t>
            </a:r>
            <a:r>
              <a:rPr lang="es-ES" sz="2800" baseline="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 recaudamos?</a:t>
            </a:r>
          </a:p>
          <a:p>
            <a:pPr>
              <a:defRPr sz="2800"/>
            </a:pPr>
            <a:r>
              <a:rPr lang="es-ES" sz="1800" baseline="0">
                <a:solidFill>
                  <a:schemeClr val="bg2">
                    <a:lumMod val="50000"/>
                  </a:schemeClr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Análisis basado en datos económicos de 2023</a:t>
            </a:r>
          </a:p>
        </c:rich>
      </c:tx>
      <c:layout>
        <c:manualLayout>
          <c:xMode val="edge"/>
          <c:yMode val="edge"/>
          <c:x val="0.10953353092371454"/>
          <c:y val="2.2775121676535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723414068565766"/>
          <c:y val="0.30665425855006934"/>
          <c:w val="0.73875690138215167"/>
          <c:h val="0.53651656743421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'2023'!$H$234</c:f>
              <c:strCache>
                <c:ptCount val="1"/>
                <c:pt idx="0">
                  <c:v>Total inversiones campañas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'2023'!$I$234</c:f>
              <c:numCache>
                <c:formatCode>_("€"* #,##0.00_);_("€"* \(#,##0.00\);_("€"* "-"??_);_(@_)</c:formatCode>
                <c:ptCount val="1"/>
                <c:pt idx="0">
                  <c:v>-820.00999999999988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6-41F7-8525-F7DE3B3E4207}"/>
            </c:ext>
          </c:extLst>
        </c:ser>
        <c:ser>
          <c:idx val="1"/>
          <c:order val="1"/>
          <c:tx>
            <c:strRef>
              <c:f>'2023'!$H$235</c:f>
              <c:strCache>
                <c:ptCount val="1"/>
                <c:pt idx="0">
                  <c:v>Total beneficios brutos campañas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'2023'!$I$237</c:f>
              <c:numCache>
                <c:formatCode>_("€"* #,##0.00_);_("€"* \(#,##0.00\);_("€"* "-"??_);_(@_)</c:formatCode>
                <c:ptCount val="1"/>
                <c:pt idx="0">
                  <c:v>4113.2299999999996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6-41F7-8525-F7DE3B3E42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1301583"/>
        <c:axId val="1871301999"/>
      </c:barChart>
      <c:catAx>
        <c:axId val="18713015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1301999"/>
        <c:crosses val="autoZero"/>
        <c:auto val="1"/>
        <c:lblAlgn val="ctr"/>
        <c:lblOffset val="100"/>
        <c:noMultiLvlLbl val="0"/>
      </c:catAx>
      <c:valAx>
        <c:axId val="187130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/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130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¿De dónde vienen nuestros fondos?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6A-4465-BD15-1B7BAC1D8B05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6A-4465-BD15-1B7BAC1D8B0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6A-4465-BD15-1B7BAC1D8B05}"/>
              </c:ext>
            </c:extLst>
          </c:dPt>
          <c:dLbls>
            <c:dLbl>
              <c:idx val="0"/>
              <c:layout>
                <c:manualLayout>
                  <c:x val="4.979262918229399E-2"/>
                  <c:y val="0.124157684312280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881551-C9FF-445F-9665-FAE39233EF99}" type="CATEGORYNAME">
                      <a:rPr lang="en-US" sz="1200" b="1"/>
                      <a:pPr>
                        <a:defRPr/>
                      </a:pPr>
                      <a:t>[NOMBRE DE CATEGORÍA]</a:t>
                    </a:fld>
                    <a:endParaRPr lang="en-US" sz="1050" b="1"/>
                  </a:p>
                  <a:p>
                    <a:pPr>
                      <a:defRPr/>
                    </a:pPr>
                    <a:fld id="{FE73A7F2-D60D-4CFB-908C-47C49818BFC5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  <a:p>
                    <a:pPr>
                      <a:defRPr/>
                    </a:pPr>
                    <a:fld id="{52376667-4654-45BC-BE7F-F9F21825F0D3}" type="PERCENTAGE">
                      <a:rPr lang="en-US" b="1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97786302090741"/>
                      <c:h val="0.277889486930420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6A-4465-BD15-1B7BAC1D8B0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2DE536-FCFD-431E-8E02-90729C82CBDF}" type="CATEGORYNAME">
                      <a:rPr lang="en-US" sz="1100" b="1"/>
                      <a:pPr>
                        <a:defRPr/>
                      </a:pPr>
                      <a:t>[NOMBRE DE CATEGORÍA]</a:t>
                    </a:fld>
                    <a:endParaRPr lang="en-US" sz="1050" b="1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D2E67716-8EF9-4FBF-B984-EDF031BDBE47}" type="VALUE">
                      <a:rPr lang="en-US" baseline="0"/>
                      <a:pPr>
                        <a:defRPr/>
                      </a:pPr>
                      <a:t>[VALOR]</a:t>
                    </a:fld>
                    <a:r>
                      <a:rPr lang="en-US" baseline="0"/>
                      <a:t> </a:t>
                    </a:r>
                  </a:p>
                  <a:p>
                    <a:pPr>
                      <a:defRPr/>
                    </a:pPr>
                    <a:fld id="{1EA85EED-8463-48B3-80E6-DC27A694741D}" type="PERCENTAGE">
                      <a:rPr lang="en-US" b="1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199175526475309"/>
                      <c:h val="0.243199689039259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76A-4465-BD15-1B7BAC1D8B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EFC4B40-1BEB-475A-ADD7-31E923BB264E}" type="CATEGORYNAME">
                      <a:rPr lang="en-US" sz="1200" b="1"/>
                      <a:pPr/>
                      <a:t>[NOMBRE DE CATEGORÍA]</a:t>
                    </a:fld>
                    <a:endParaRPr lang="en-US" sz="1050" b="1"/>
                  </a:p>
                  <a:p>
                    <a:fld id="{61FA2A16-5650-4D0F-9449-6ED628E6FBE2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  <a:p>
                    <a:fld id="{22BAC5A3-D833-4018-94CD-69E834BAB0F8}" type="PERCENTAGE">
                      <a:rPr lang="en-US" b="1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/>
                      <a:t>[PORCENTAJE]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76A-4465-BD15-1B7BAC1D8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'2023'!$C$263:$C$265</c:f>
              <c:strCache>
                <c:ptCount val="3"/>
                <c:pt idx="0">
                  <c:v>Donaciones/ subvenciones</c:v>
                </c:pt>
                <c:pt idx="1">
                  <c:v>Personas socias</c:v>
                </c:pt>
                <c:pt idx="2">
                  <c:v>Campañas</c:v>
                </c:pt>
              </c:strCache>
            </c:strRef>
          </c:cat>
          <c:val>
            <c:numRef>
              <c:f>'2023'!$D$263:$D$265</c:f>
              <c:numCache>
                <c:formatCode>_("€"* #,##0.00_);_("€"* \(#,##0.00\);_("€"* "-"??_);_(@_)</c:formatCode>
                <c:ptCount val="3"/>
                <c:pt idx="0">
                  <c:v>591</c:v>
                </c:pt>
                <c:pt idx="1">
                  <c:v>3610</c:v>
                </c:pt>
                <c:pt idx="2">
                  <c:v>3293.2200000000003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6A-4465-BD15-1B7BAC1D8B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212 Queenie Sans" panose="02000500000000000000" pitchFamily="2" charset="0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¿A dónde</a:t>
            </a: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van nuestros fondos?</a:t>
            </a:r>
          </a:p>
        </c:rich>
      </c:tx>
      <c:layout>
        <c:manualLayout>
          <c:xMode val="edge"/>
          <c:yMode val="edge"/>
          <c:x val="0.28580930106183405"/>
          <c:y val="5.2381571437477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212 Queenie Sans" panose="02000500000000000000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577584144814472"/>
          <c:w val="0.98611903528388212"/>
          <c:h val="0.75148281214254553"/>
        </c:manualLayout>
      </c:layout>
      <c:ofPieChart>
        <c:ofPieType val="bar"/>
        <c:varyColors val="1"/>
        <c:ser>
          <c:idx val="0"/>
          <c:order val="0"/>
          <c:spPr>
            <a:solidFill>
              <a:schemeClr val="accent4"/>
            </a:solidFill>
          </c:spPr>
          <c:explosion val="9"/>
          <c:dPt>
            <c:idx val="0"/>
            <c:bubble3D val="0"/>
            <c:spPr>
              <a:solidFill>
                <a:srgbClr val="F58B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E4-42DB-806F-595960F8F9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E4-42DB-806F-595960F8F97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E4-42DB-806F-595960F8F97D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E4-42DB-806F-595960F8F97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E4-42DB-806F-595960F8F97D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E4-42DB-806F-595960F8F97D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E4-42DB-806F-595960F8F97D}"/>
              </c:ext>
            </c:extLst>
          </c:dPt>
          <c:dLbls>
            <c:dLbl>
              <c:idx val="0"/>
              <c:layout>
                <c:manualLayout>
                  <c:x val="5.623807651494808E-4"/>
                  <c:y val="4.9020569030765312E-3"/>
                </c:manualLayout>
              </c:layout>
              <c:tx>
                <c:rich>
                  <a:bodyPr/>
                  <a:lstStyle/>
                  <a:p>
                    <a:fld id="{02377946-CEF1-4623-9C3B-B42129B2C1CB}" type="CATEGORYNAME">
                      <a:rPr lang="en-US" sz="1400" b="1">
                        <a:solidFill>
                          <a:srgbClr val="FF99FF"/>
                        </a:solidFill>
                      </a:rPr>
                      <a:pPr/>
                      <a:t>[NOMBRE DE CATEGORÍA]</a:t>
                    </a:fld>
                    <a:endParaRPr lang="en-US" b="1" baseline="0">
                      <a:solidFill>
                        <a:srgbClr val="FF99FF"/>
                      </a:solidFill>
                    </a:endParaRPr>
                  </a:p>
                  <a:p>
                    <a:fld id="{3C2A4E2E-C4F8-4CC9-96B7-2DEDA137A235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6E4-42DB-806F-595960F8F97D}"/>
                </c:ext>
              </c:extLst>
            </c:dLbl>
            <c:dLbl>
              <c:idx val="1"/>
              <c:layout>
                <c:manualLayout>
                  <c:x val="9.7008409611606759E-3"/>
                  <c:y val="-4.5323700751664668E-3"/>
                </c:manualLayout>
              </c:layout>
              <c:tx>
                <c:rich>
                  <a:bodyPr/>
                  <a:lstStyle/>
                  <a:p>
                    <a:fld id="{92C6692C-5E42-4541-AFED-CE2D7B3F6061}" type="CATEGORYNAME">
                      <a:rPr lang="en-US" b="1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C90A27CA-1EC0-4793-B3E9-15A604BD7811}" type="VALUE">
                      <a:rPr lang="en-US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6E4-42DB-806F-595960F8F97D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EAA8F4-7713-41E6-8580-B85DF7CEE1E1}" type="CATEGORYNAME">
                      <a:rPr lang="en-US" b="1"/>
                      <a:pPr algn="l">
                        <a:defRPr/>
                      </a:pPr>
                      <a:t>[NOMBRE DE CATEGORÍA]</a:t>
                    </a:fld>
                    <a:endParaRPr lang="en-US" b="1" baseline="0"/>
                  </a:p>
                  <a:p>
                    <a:pPr algn="l">
                      <a:defRPr/>
                    </a:pPr>
                    <a:fld id="{149171C5-83E5-4E53-8CAE-D5BA1B69818C}" type="VALUE">
                      <a:rPr lang="en-US"/>
                      <a:pPr algn="l">
                        <a:defRPr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6E4-42DB-806F-595960F8F97D}"/>
                </c:ext>
              </c:extLst>
            </c:dLbl>
            <c:dLbl>
              <c:idx val="3"/>
              <c:layout>
                <c:manualLayout>
                  <c:x val="1.5122212313217129E-2"/>
                  <c:y val="1.5411588653818655E-3"/>
                </c:manualLayout>
              </c:layout>
              <c:tx>
                <c:rich>
                  <a:bodyPr/>
                  <a:lstStyle/>
                  <a:p>
                    <a:fld id="{1C0D2025-B5C7-45F8-B415-2A06A3108832}" type="CATEGORYNAME">
                      <a:rPr lang="en-US" b="1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BAC61483-FF62-44FF-9A0F-F12D63844517}" type="VALUE">
                      <a:rPr lang="en-US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6E4-42DB-806F-595960F8F97D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Gastos de gestión</a:t>
                    </a:r>
                    <a:endParaRPr lang="en-US" b="1" baseline="0">
                      <a:solidFill>
                        <a:srgbClr val="FF0000"/>
                      </a:solidFill>
                    </a:endParaRPr>
                  </a:p>
                  <a:p>
                    <a:pPr algn="ctr">
                      <a:defRPr/>
                    </a:pPr>
                    <a:fld id="{F1D9B87F-AE58-44C8-900C-BF880B998184}" type="VALUE">
                      <a:rPr lang="en-US"/>
                      <a:pPr algn="ctr">
                        <a:defRPr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8562943795165111E-2"/>
                      <c:h val="0.163900631241454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6E4-42DB-806F-595960F8F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'2023'!$B$275:$B$278</c:f>
              <c:strCache>
                <c:ptCount val="4"/>
                <c:pt idx="0">
                  <c:v>Ahorro</c:v>
                </c:pt>
                <c:pt idx="1">
                  <c:v>Teléfono</c:v>
                </c:pt>
                <c:pt idx="2">
                  <c:v>Comisiones bancarias</c:v>
                </c:pt>
                <c:pt idx="3">
                  <c:v>Web</c:v>
                </c:pt>
              </c:strCache>
            </c:strRef>
          </c:cat>
          <c:val>
            <c:numRef>
              <c:f>'2023'!$C$275:$C$278</c:f>
              <c:numCache>
                <c:formatCode>#,##0.00\ "€"</c:formatCode>
                <c:ptCount val="4"/>
                <c:pt idx="0">
                  <c:v>7494.22</c:v>
                </c:pt>
                <c:pt idx="1">
                  <c:v>10</c:v>
                </c:pt>
                <c:pt idx="2">
                  <c:v>129.48000000000002</c:v>
                </c:pt>
                <c:pt idx="3">
                  <c:v>30.06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E4-42DB-806F-595960F8F9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¿Cómo</a:t>
            </a:r>
            <a:r>
              <a:rPr lang="es-ES" sz="28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crece la familia?</a:t>
            </a:r>
          </a:p>
          <a:p>
            <a:pPr>
              <a:defRPr/>
            </a:pPr>
            <a:r>
              <a:rPr lang="es-ES" baseline="0">
                <a:latin typeface="212 Queenie Sans" panose="02000500000000000000" pitchFamily="2" charset="0"/>
              </a:rPr>
              <a:t>Nº de personas socias por trimestre en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'2023'!$C$250:$C$255</c:f>
              <c:strCache>
                <c:ptCount val="6"/>
                <c:pt idx="0">
                  <c:v>2021</c:v>
                </c:pt>
                <c:pt idx="1">
                  <c:v>2022</c:v>
                </c:pt>
                <c:pt idx="2">
                  <c:v>ene-mar 2023</c:v>
                </c:pt>
                <c:pt idx="3">
                  <c:v>abr-jun 2023</c:v>
                </c:pt>
                <c:pt idx="4">
                  <c:v>jul-sep 2023</c:v>
                </c:pt>
                <c:pt idx="5">
                  <c:v>oct-dic 2023</c:v>
                </c:pt>
              </c:strCache>
            </c:strRef>
          </c:cat>
          <c:val>
            <c:numRef>
              <c:f>'2023'!$D$250:$D$255</c:f>
              <c:numCache>
                <c:formatCode>General</c:formatCode>
                <c:ptCount val="6"/>
                <c:pt idx="0">
                  <c:v>46</c:v>
                </c:pt>
                <c:pt idx="1">
                  <c:v>48</c:v>
                </c:pt>
                <c:pt idx="2">
                  <c:v>48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09C-452B-B65C-FB0A7E3BA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060191"/>
        <c:axId val="2017069759"/>
        <c:extLst/>
      </c:barChart>
      <c:catAx>
        <c:axId val="201706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7069759"/>
        <c:crosses val="autoZero"/>
        <c:auto val="1"/>
        <c:lblAlgn val="ctr"/>
        <c:lblOffset val="100"/>
        <c:noMultiLvlLbl val="0"/>
      </c:catAx>
      <c:valAx>
        <c:axId val="2017069759"/>
        <c:scaling>
          <c:orientation val="minMax"/>
          <c:max val="49"/>
          <c:min val="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706019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¿Cuánto</a:t>
            </a: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entra en nuestras cuentas? </a:t>
            </a:r>
          </a:p>
          <a:p>
            <a:pPr>
              <a:defRPr sz="2400"/>
            </a:pP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¿Cuánto sale?</a:t>
            </a:r>
            <a:endParaRPr lang="es-ES" sz="2400">
              <a:solidFill>
                <a:sysClr val="windowText" lastClr="000000"/>
              </a:solidFill>
              <a:latin typeface="212 Queenie Sans" panose="02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'2023'!$B$282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'2023'!$C$282</c:f>
              <c:numCache>
                <c:formatCode>_("€"* #,##0.00_);_("€"* \(#,##0.00\);_("€"* "-"??_);_(@_)</c:formatCode>
                <c:ptCount val="1"/>
                <c:pt idx="0">
                  <c:v>7494.22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8-4DDE-B8CF-2573CD8F888F}"/>
            </c:ext>
          </c:extLst>
        </c:ser>
        <c:ser>
          <c:idx val="1"/>
          <c:order val="1"/>
          <c:tx>
            <c:strRef>
              <c:f>'2023'!$B$283</c:f>
              <c:strCache>
                <c:ptCount val="1"/>
                <c:pt idx="0">
                  <c:v>Salidas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'2023'!$C$283</c:f>
              <c:numCache>
                <c:formatCode>_("€"* #,##0.00_);_("€"* \(#,##0.00\);_("€"* "-"??_);_(@_)</c:formatCode>
                <c:ptCount val="1"/>
                <c:pt idx="0">
                  <c:v>-169.54000000000002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8-4DDE-B8CF-2573CD8F88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3045919"/>
        <c:axId val="1633044671"/>
      </c:barChart>
      <c:catAx>
        <c:axId val="16330459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33044671"/>
        <c:crosses val="autoZero"/>
        <c:auto val="1"/>
        <c:lblAlgn val="ctr"/>
        <c:lblOffset val="100"/>
        <c:noMultiLvlLbl val="0"/>
      </c:catAx>
      <c:valAx>
        <c:axId val="163304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304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486691</xdr:colOff>
      <xdr:row>0</xdr:row>
      <xdr:rowOff>120651</xdr:rowOff>
    </xdr:from>
    <xdr:ext cx="1472954" cy="950685"/>
    <xdr:pic>
      <xdr:nvPicPr>
        <xdr:cNvPr id="2" name="Imagen 1">
          <a:extLst>
            <a:ext uri="{FF2B5EF4-FFF2-40B4-BE49-F238E27FC236}">
              <a16:creationId xmlns:a16="http://schemas.microsoft.com/office/drawing/2014/main" id="{983358C0-2F3A-4D9F-909F-D2C0974A04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03"/>
        <a:stretch/>
      </xdr:blipFill>
      <xdr:spPr>
        <a:xfrm>
          <a:off x="7655841" y="123826"/>
          <a:ext cx="1472954" cy="950685"/>
        </a:xfrm>
        <a:prstGeom prst="rect">
          <a:avLst/>
        </a:prstGeom>
      </xdr:spPr>
    </xdr:pic>
    <xdr:clientData/>
  </xdr:oneCellAnchor>
  <xdr:twoCellAnchor>
    <xdr:from>
      <xdr:col>7</xdr:col>
      <xdr:colOff>192261</xdr:colOff>
      <xdr:row>232</xdr:row>
      <xdr:rowOff>146265</xdr:rowOff>
    </xdr:from>
    <xdr:to>
      <xdr:col>12</xdr:col>
      <xdr:colOff>650742</xdr:colOff>
      <xdr:row>260</xdr:row>
      <xdr:rowOff>177693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9C6E3A-D707-468B-813C-4812DC630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126439</xdr:colOff>
      <xdr:row>260</xdr:row>
      <xdr:rowOff>277960</xdr:rowOff>
    </xdr:from>
    <xdr:to>
      <xdr:col>9</xdr:col>
      <xdr:colOff>549088</xdr:colOff>
      <xdr:row>278</xdr:row>
      <xdr:rowOff>89647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328E31-09BE-4BA3-8D07-B60C50C47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1410502</xdr:colOff>
      <xdr:row>279</xdr:row>
      <xdr:rowOff>16249</xdr:rowOff>
    </xdr:from>
    <xdr:to>
      <xdr:col>9</xdr:col>
      <xdr:colOff>548715</xdr:colOff>
      <xdr:row>302</xdr:row>
      <xdr:rowOff>34061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A020F05-A139-4667-A345-ECFF4280D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627529</xdr:colOff>
      <xdr:row>260</xdr:row>
      <xdr:rowOff>268941</xdr:rowOff>
    </xdr:from>
    <xdr:to>
      <xdr:col>17</xdr:col>
      <xdr:colOff>254560</xdr:colOff>
      <xdr:row>278</xdr:row>
      <xdr:rowOff>64060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47B7933-92DE-43F2-BAC3-FF5252EFE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627528</xdr:colOff>
      <xdr:row>279</xdr:row>
      <xdr:rowOff>3172</xdr:rowOff>
    </xdr:from>
    <xdr:to>
      <xdr:col>17</xdr:col>
      <xdr:colOff>324969</xdr:colOff>
      <xdr:row>302</xdr:row>
      <xdr:rowOff>22410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8B283A6-62ED-41F9-AF26-00D0D8004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0.75559</cdr:x>
      <cdr:y>0.53739</cdr:y>
    </cdr:from>
    <cdr:to>
      <cdr:x>0.96274</cdr:x>
      <cdr:y>0.65684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61DFB0A-A325-4296-9A7B-3AE5FDCFA202}"/>
            </a:ext>
          </a:extLst>
        </cdr:cNvPr>
        <cdr:cNvSpPr txBox="1"/>
      </cdr:nvSpPr>
      <cdr:spPr>
        <a:xfrm xmlns:a="http://schemas.openxmlformats.org/drawingml/2006/main">
          <a:off x="4052594" y="2664799"/>
          <a:ext cx="1111046" cy="5922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8100">
          <a:solidFill>
            <a:srgbClr val="92D05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5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Balance:</a:t>
          </a:r>
          <a:r>
            <a:rPr lang="es-ES" sz="105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</a:p>
        <a:p xmlns:a="http://schemas.openxmlformats.org/drawingml/2006/main">
          <a:endParaRPr lang="es-ES" sz="40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 xmlns:a="http://schemas.openxmlformats.org/drawingml/2006/main">
          <a:r>
            <a:rPr lang="es-ES" sz="1100" b="1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+ 3.293,22 €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0.17301</cdr:x>
      <cdr:y>0.46532</cdr:y>
    </cdr:from>
    <cdr:to>
      <cdr:x>0.3626</cdr:x>
      <cdr:y>0.60758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8DA7338-5B34-4128-9F19-AB3EB4BCEDD3}"/>
            </a:ext>
          </a:extLst>
        </cdr:cNvPr>
        <cdr:cNvSpPr txBox="1"/>
      </cdr:nvSpPr>
      <cdr:spPr>
        <a:xfrm xmlns:a="http://schemas.openxmlformats.org/drawingml/2006/main">
          <a:off x="1332418" y="1945930"/>
          <a:ext cx="1460068" cy="594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4000" b="1">
              <a:solidFill>
                <a:schemeClr val="bg1"/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97,8</a:t>
          </a:r>
          <a:r>
            <a:rPr lang="es-ES" sz="3200" b="1">
              <a:solidFill>
                <a:schemeClr val="bg1"/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%</a:t>
          </a:r>
        </a:p>
      </cdr:txBody>
    </cdr:sp>
  </cdr:relSizeAnchor>
  <cdr:relSizeAnchor xmlns:cdr="http://schemas.openxmlformats.org/drawingml/2006/chartDrawing">
    <cdr:from>
      <cdr:x>0.50376</cdr:x>
      <cdr:y>0.49854</cdr:y>
    </cdr:from>
    <cdr:to>
      <cdr:x>0.60846</cdr:x>
      <cdr:y>0.6408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20E0B18A-4CE8-4D48-AEC8-8BBD2D089698}"/>
            </a:ext>
          </a:extLst>
        </cdr:cNvPr>
        <cdr:cNvSpPr txBox="1"/>
      </cdr:nvSpPr>
      <cdr:spPr>
        <a:xfrm xmlns:a="http://schemas.openxmlformats.org/drawingml/2006/main">
          <a:off x="3879530" y="2084853"/>
          <a:ext cx="806314" cy="594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600" b="1">
              <a:solidFill>
                <a:schemeClr val="bg1"/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2,2 %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varo\Downloads\20240108_Cuentas_Nuevi.xlsx" TargetMode="External"/><Relationship Id="rId1" Type="http://schemas.openxmlformats.org/officeDocument/2006/relationships/externalLinkPath" Target="20240108_Cuentas_Nue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entas TOTAL"/>
      <sheetName val="GASTOS"/>
      <sheetName val="BBVA"/>
      <sheetName val="FIARE"/>
      <sheetName val="Concil. banc."/>
      <sheetName val="2018"/>
      <sheetName val="2019"/>
      <sheetName val="2020 sem 1"/>
      <sheetName val="2020 sem 2"/>
      <sheetName val="2020"/>
      <sheetName val="2021 sem 1"/>
      <sheetName val="2021 sem 2"/>
      <sheetName val="2021"/>
      <sheetName val="2022 sem 1"/>
      <sheetName val="2022"/>
      <sheetName val="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6">
          <cell r="H236" t="str">
            <v xml:space="preserve">Total inversiones campañas </v>
          </cell>
          <cell r="I236">
            <v>-820.00999999999988</v>
          </cell>
        </row>
        <row r="237">
          <cell r="H237" t="str">
            <v>Total beneficios brutos campañas</v>
          </cell>
          <cell r="I237">
            <v>4113.2299999999996</v>
          </cell>
        </row>
        <row r="252">
          <cell r="C252">
            <v>2021</v>
          </cell>
          <cell r="D252">
            <v>46</v>
          </cell>
        </row>
        <row r="253">
          <cell r="C253">
            <v>2022</v>
          </cell>
          <cell r="D253">
            <v>48</v>
          </cell>
        </row>
        <row r="254">
          <cell r="C254" t="str">
            <v>ene-mar 2023</v>
          </cell>
          <cell r="D254">
            <v>48</v>
          </cell>
        </row>
        <row r="255">
          <cell r="C255" t="str">
            <v>abr-jun 2023</v>
          </cell>
          <cell r="D255">
            <v>47</v>
          </cell>
        </row>
        <row r="256">
          <cell r="C256" t="str">
            <v>jul-sep 2023</v>
          </cell>
          <cell r="D256">
            <v>47</v>
          </cell>
        </row>
        <row r="257">
          <cell r="C257" t="str">
            <v>oct-dic 2023</v>
          </cell>
          <cell r="D257">
            <v>46</v>
          </cell>
        </row>
        <row r="265">
          <cell r="C265" t="str">
            <v>Donaciones/ subvenciones</v>
          </cell>
          <cell r="D265">
            <v>591</v>
          </cell>
        </row>
        <row r="266">
          <cell r="C266" t="str">
            <v>Personas socias</v>
          </cell>
          <cell r="D266">
            <v>3610</v>
          </cell>
        </row>
        <row r="267">
          <cell r="C267" t="str">
            <v>Campañas</v>
          </cell>
          <cell r="D267">
            <v>3293.2200000000003</v>
          </cell>
        </row>
        <row r="277">
          <cell r="B277" t="str">
            <v>Ahorro</v>
          </cell>
          <cell r="C277">
            <v>7494.22</v>
          </cell>
        </row>
        <row r="278">
          <cell r="B278" t="str">
            <v>Teléfono</v>
          </cell>
          <cell r="C278">
            <v>10</v>
          </cell>
        </row>
        <row r="279">
          <cell r="B279" t="str">
            <v>Comisiones bancarias</v>
          </cell>
          <cell r="C279">
            <v>129.48000000000002</v>
          </cell>
        </row>
        <row r="280">
          <cell r="B280" t="str">
            <v>Web</v>
          </cell>
          <cell r="C280">
            <v>30.06</v>
          </cell>
        </row>
        <row r="284">
          <cell r="B284" t="str">
            <v>Entradas</v>
          </cell>
          <cell r="C284">
            <v>7494.22</v>
          </cell>
        </row>
        <row r="285">
          <cell r="B285" t="str">
            <v xml:space="preserve">Salidas </v>
          </cell>
          <cell r="C285">
            <v>-169.54000000000002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9FAB5B-F169-4528-9445-A4F28AFC2A5A}" name="Tabla467" displayName="Tabla467" ref="A7:H216" totalsRowShown="0" headerRowDxfId="19" tableBorderDxfId="18">
  <autoFilter ref="A7:H216" xr:uid="{57342919-7736-4935-9502-13E76B14CDD8}"/>
  <tableColumns count="8">
    <tableColumn id="1" xr3:uid="{163A546D-55CA-4309-9EA3-9252982DE371}" name="Fecha" dataDxfId="16" totalsRowDxfId="17"/>
    <tableColumn id="2" xr3:uid="{7397CE6A-E79D-43B1-AD3E-EE56452316DF}" name="Ref." dataDxfId="14" totalsRowDxfId="15"/>
    <tableColumn id="3" xr3:uid="{F22952BC-0760-4A12-8F69-8857C038CDC1}" name="Importe" dataDxfId="12" totalsRowDxfId="13"/>
    <tableColumn id="4" xr3:uid="{6A9DC691-2826-4876-86E2-F93D1B48F0D5}" name="Concepto" dataDxfId="10" totalsRowDxfId="11"/>
    <tableColumn id="5" xr3:uid="{B02C87D7-67D7-4155-8C02-BD2AEC07474F}" name="Fondos totales" dataDxfId="8" totalsRowDxfId="9">
      <calculatedColumnFormula>E7+C8</calculatedColumnFormula>
    </tableColumn>
    <tableColumn id="6" xr3:uid="{A511D400-7973-4802-BAE6-4A828B4A49B2}" name="Clasificación" dataDxfId="6" totalsRowDxfId="7"/>
    <tableColumn id="7" xr3:uid="{8C19D11B-D849-4030-BFC4-F252C60D5457}" name="Notas 1" dataDxfId="4" totalsRowDxfId="5"/>
    <tableColumn id="8" xr3:uid="{26EBF6E8-0B1C-4460-AD56-F0019EE712C5}" name="Notas 2" dataDxfId="2" totalsRow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A16B-3CC0-4E81-B875-AC6A89AB04D2}">
  <dimension ref="A1:T325"/>
  <sheetViews>
    <sheetView tabSelected="1" zoomScaleNormal="100" workbookViewId="0">
      <selection activeCell="D283" sqref="D283"/>
    </sheetView>
  </sheetViews>
  <sheetFormatPr baseColWidth="10" defaultRowHeight="14.5" x14ac:dyDescent="0.35"/>
  <cols>
    <col min="1" max="1" width="11.6328125" bestFit="1" customWidth="1"/>
    <col min="3" max="3" width="12.36328125" customWidth="1"/>
    <col min="4" max="4" width="37.81640625" customWidth="1"/>
    <col min="5" max="5" width="14.6328125" customWidth="1"/>
    <col min="6" max="6" width="16.1796875" customWidth="1"/>
    <col min="7" max="7" width="16.54296875" customWidth="1"/>
    <col min="8" max="8" width="26.6328125" customWidth="1"/>
  </cols>
  <sheetData>
    <row r="1" spans="1:20" x14ac:dyDescent="0.3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x14ac:dyDescent="0.3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23" x14ac:dyDescent="0.5">
      <c r="A3" s="135"/>
      <c r="B3" s="135"/>
      <c r="C3" s="136" t="s">
        <v>208</v>
      </c>
      <c r="D3" s="136"/>
      <c r="E3" s="136"/>
      <c r="F3" s="136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x14ac:dyDescent="0.3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 x14ac:dyDescent="0.3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x14ac:dyDescent="0.3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 ht="15" thickBot="1" x14ac:dyDescent="0.4">
      <c r="A7" s="1" t="s">
        <v>0</v>
      </c>
      <c r="B7" s="1" t="s">
        <v>1</v>
      </c>
      <c r="C7" s="1" t="s">
        <v>2</v>
      </c>
      <c r="D7" s="1" t="s">
        <v>3</v>
      </c>
      <c r="E7" s="2" t="s">
        <v>4</v>
      </c>
      <c r="F7" s="1" t="s">
        <v>5</v>
      </c>
      <c r="G7" s="1" t="s">
        <v>6</v>
      </c>
      <c r="H7" s="138" t="s">
        <v>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ht="15" thickBot="1" x14ac:dyDescent="0.4">
      <c r="A8" s="3">
        <v>44907.458333333336</v>
      </c>
      <c r="B8" s="4" t="s">
        <v>8</v>
      </c>
      <c r="C8" s="5">
        <v>-386.61</v>
      </c>
      <c r="D8" s="4" t="s">
        <v>9</v>
      </c>
      <c r="E8" s="6">
        <v>7764.4800000000005</v>
      </c>
      <c r="F8" s="7" t="s">
        <v>10</v>
      </c>
      <c r="G8" s="8" t="s">
        <v>11</v>
      </c>
      <c r="H8" s="139" t="s">
        <v>12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ht="15" thickBot="1" x14ac:dyDescent="0.4">
      <c r="A9" s="3">
        <v>44907.458333333336</v>
      </c>
      <c r="B9" s="4" t="s">
        <v>13</v>
      </c>
      <c r="C9" s="5">
        <v>-27.65</v>
      </c>
      <c r="D9" s="4" t="s">
        <v>14</v>
      </c>
      <c r="E9" s="6">
        <v>7736.8300000000008</v>
      </c>
      <c r="F9" s="7" t="s">
        <v>10</v>
      </c>
      <c r="G9" s="8" t="s">
        <v>11</v>
      </c>
      <c r="H9" s="139" t="s">
        <v>12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0" x14ac:dyDescent="0.35">
      <c r="A10" s="3">
        <v>44908.458333333336</v>
      </c>
      <c r="B10" s="4"/>
      <c r="C10" s="5">
        <v>10</v>
      </c>
      <c r="D10" s="4" t="s">
        <v>15</v>
      </c>
      <c r="E10" s="9">
        <v>7746.8300000000008</v>
      </c>
      <c r="F10" s="10" t="s">
        <v>10</v>
      </c>
      <c r="G10" s="11" t="s">
        <v>11</v>
      </c>
      <c r="H10" s="139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0" x14ac:dyDescent="0.35">
      <c r="A11" s="3">
        <v>44909.458333333336</v>
      </c>
      <c r="B11" s="4"/>
      <c r="C11" s="5">
        <v>10</v>
      </c>
      <c r="D11" s="4" t="s">
        <v>16</v>
      </c>
      <c r="E11" s="9">
        <v>7756.8300000000008</v>
      </c>
      <c r="F11" s="12" t="s">
        <v>10</v>
      </c>
      <c r="G11" s="11" t="s">
        <v>11</v>
      </c>
      <c r="H11" s="139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1:20" x14ac:dyDescent="0.35">
      <c r="A12" s="3">
        <v>44909.458333333336</v>
      </c>
      <c r="B12" s="4"/>
      <c r="C12" s="5">
        <v>10</v>
      </c>
      <c r="D12" s="4" t="s">
        <v>17</v>
      </c>
      <c r="E12" s="9">
        <v>7766.8300000000008</v>
      </c>
      <c r="F12" s="12" t="s">
        <v>10</v>
      </c>
      <c r="G12" s="11" t="s">
        <v>11</v>
      </c>
      <c r="H12" s="139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</row>
    <row r="13" spans="1:20" x14ac:dyDescent="0.35">
      <c r="A13" s="3">
        <v>44909.458333333336</v>
      </c>
      <c r="B13" s="4"/>
      <c r="C13" s="5">
        <v>10</v>
      </c>
      <c r="D13" s="4" t="s">
        <v>18</v>
      </c>
      <c r="E13" s="9">
        <v>7776.8300000000008</v>
      </c>
      <c r="F13" s="12" t="s">
        <v>10</v>
      </c>
      <c r="G13" s="11" t="s">
        <v>11</v>
      </c>
      <c r="H13" s="139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1:20" x14ac:dyDescent="0.35">
      <c r="A14" s="3">
        <v>44909.458333333336</v>
      </c>
      <c r="B14" s="4"/>
      <c r="C14" s="5">
        <v>10</v>
      </c>
      <c r="D14" s="4" t="s">
        <v>19</v>
      </c>
      <c r="E14" s="9">
        <v>7786.8300000000008</v>
      </c>
      <c r="F14" s="12" t="s">
        <v>10</v>
      </c>
      <c r="G14" s="11" t="s">
        <v>11</v>
      </c>
      <c r="H14" s="139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1:20" x14ac:dyDescent="0.35">
      <c r="A15" s="3">
        <v>44910.458333333336</v>
      </c>
      <c r="B15" s="4"/>
      <c r="C15" s="5">
        <v>10</v>
      </c>
      <c r="D15" s="4" t="s">
        <v>20</v>
      </c>
      <c r="E15" s="9">
        <v>7796.8300000000008</v>
      </c>
      <c r="F15" s="12" t="s">
        <v>10</v>
      </c>
      <c r="G15" s="11" t="s">
        <v>11</v>
      </c>
      <c r="H15" s="139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x14ac:dyDescent="0.35">
      <c r="A16" s="3">
        <v>44910.458333333336</v>
      </c>
      <c r="B16" s="4"/>
      <c r="C16" s="5">
        <v>30</v>
      </c>
      <c r="D16" s="4" t="s">
        <v>21</v>
      </c>
      <c r="E16" s="9">
        <v>7826.8300000000008</v>
      </c>
      <c r="F16" s="12" t="s">
        <v>10</v>
      </c>
      <c r="G16" s="11" t="s">
        <v>11</v>
      </c>
      <c r="H16" s="139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x14ac:dyDescent="0.35">
      <c r="A17" s="3">
        <v>44911.458333333336</v>
      </c>
      <c r="B17" s="4"/>
      <c r="C17" s="5">
        <v>10</v>
      </c>
      <c r="D17" s="4" t="s">
        <v>22</v>
      </c>
      <c r="E17" s="9">
        <v>7836.8300000000008</v>
      </c>
      <c r="F17" s="12" t="s">
        <v>10</v>
      </c>
      <c r="G17" s="11" t="s">
        <v>11</v>
      </c>
      <c r="H17" s="139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x14ac:dyDescent="0.35">
      <c r="A18" s="3">
        <v>44911.458333333336</v>
      </c>
      <c r="B18" s="4"/>
      <c r="C18" s="5">
        <v>10</v>
      </c>
      <c r="D18" s="4" t="s">
        <v>23</v>
      </c>
      <c r="E18" s="9">
        <v>7846.8300000000008</v>
      </c>
      <c r="F18" s="12" t="s">
        <v>10</v>
      </c>
      <c r="G18" s="11" t="s">
        <v>11</v>
      </c>
      <c r="H18" s="139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1:20" x14ac:dyDescent="0.35">
      <c r="A19" s="3">
        <v>44911.458333333336</v>
      </c>
      <c r="B19" s="4"/>
      <c r="C19" s="5">
        <v>10</v>
      </c>
      <c r="D19" s="4" t="s">
        <v>24</v>
      </c>
      <c r="E19" s="9">
        <v>7856.8300000000008</v>
      </c>
      <c r="F19" s="12" t="s">
        <v>10</v>
      </c>
      <c r="G19" s="11" t="s">
        <v>11</v>
      </c>
      <c r="H19" s="139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1:20" x14ac:dyDescent="0.35">
      <c r="A20" s="3">
        <v>44914.458333333336</v>
      </c>
      <c r="B20" s="4"/>
      <c r="C20" s="5">
        <v>10</v>
      </c>
      <c r="D20" s="4" t="s">
        <v>25</v>
      </c>
      <c r="E20" s="9">
        <v>7866.8300000000008</v>
      </c>
      <c r="F20" s="12" t="s">
        <v>10</v>
      </c>
      <c r="G20" s="11" t="s">
        <v>11</v>
      </c>
      <c r="H20" s="139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1:20" x14ac:dyDescent="0.35">
      <c r="A21" s="3">
        <v>44914.458333333336</v>
      </c>
      <c r="B21" s="4"/>
      <c r="C21" s="5">
        <v>50</v>
      </c>
      <c r="D21" s="4" t="s">
        <v>26</v>
      </c>
      <c r="E21" s="9">
        <v>7916.8300000000008</v>
      </c>
      <c r="F21" s="12" t="s">
        <v>10</v>
      </c>
      <c r="G21" s="11" t="s">
        <v>11</v>
      </c>
      <c r="H21" s="139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x14ac:dyDescent="0.35">
      <c r="A22" s="13"/>
      <c r="B22" s="14"/>
      <c r="C22" s="15"/>
      <c r="D22" s="14"/>
      <c r="E22" s="15"/>
      <c r="F22" s="4"/>
      <c r="G22" s="9"/>
      <c r="H22" s="139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 x14ac:dyDescent="0.35">
      <c r="A23" s="3">
        <v>44914.458333333336</v>
      </c>
      <c r="B23" s="4"/>
      <c r="C23" s="5">
        <v>10</v>
      </c>
      <c r="D23" s="4" t="s">
        <v>27</v>
      </c>
      <c r="E23" s="9">
        <v>7921.8300000000008</v>
      </c>
      <c r="F23" s="12" t="s">
        <v>10</v>
      </c>
      <c r="G23" s="11" t="s">
        <v>11</v>
      </c>
      <c r="H23" s="139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1:20" x14ac:dyDescent="0.35">
      <c r="A24" s="3">
        <v>44914.458333333336</v>
      </c>
      <c r="B24" s="4"/>
      <c r="C24" s="5">
        <v>10</v>
      </c>
      <c r="D24" s="4" t="s">
        <v>28</v>
      </c>
      <c r="E24" s="9">
        <v>7931.8300000000008</v>
      </c>
      <c r="F24" s="12" t="s">
        <v>10</v>
      </c>
      <c r="G24" s="11" t="s">
        <v>11</v>
      </c>
      <c r="H24" s="139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ht="15" thickBot="1" x14ac:dyDescent="0.4">
      <c r="A25" s="3">
        <v>44914.458333333336</v>
      </c>
      <c r="B25" s="4"/>
      <c r="C25" s="5">
        <v>10</v>
      </c>
      <c r="D25" s="4" t="s">
        <v>29</v>
      </c>
      <c r="E25" s="9">
        <v>7941.8300000000008</v>
      </c>
      <c r="F25" s="16" t="s">
        <v>10</v>
      </c>
      <c r="G25" s="11" t="s">
        <v>11</v>
      </c>
      <c r="H25" s="139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1:20" ht="15" thickBot="1" x14ac:dyDescent="0.4">
      <c r="A26" s="3">
        <v>44914.458333333336</v>
      </c>
      <c r="B26" s="4" t="s">
        <v>30</v>
      </c>
      <c r="C26" s="5">
        <v>-31.35</v>
      </c>
      <c r="D26" s="4" t="s">
        <v>31</v>
      </c>
      <c r="E26" s="6">
        <v>7910.4800000000005</v>
      </c>
      <c r="F26" s="7" t="s">
        <v>10</v>
      </c>
      <c r="G26" s="8" t="s">
        <v>11</v>
      </c>
      <c r="H26" s="139" t="s">
        <v>12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 ht="15" thickBot="1" x14ac:dyDescent="0.4">
      <c r="A27" s="3">
        <v>44914.458333333336</v>
      </c>
      <c r="B27" s="4" t="s">
        <v>32</v>
      </c>
      <c r="C27" s="5">
        <v>-0.15</v>
      </c>
      <c r="D27" s="4" t="s">
        <v>31</v>
      </c>
      <c r="E27" s="6">
        <v>7910.3300000000008</v>
      </c>
      <c r="F27" s="7" t="s">
        <v>10</v>
      </c>
      <c r="G27" s="8" t="s">
        <v>11</v>
      </c>
      <c r="H27" s="139" t="s">
        <v>12</v>
      </c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 x14ac:dyDescent="0.35">
      <c r="A28" s="3">
        <v>44914.458333333336</v>
      </c>
      <c r="B28" s="4"/>
      <c r="C28" s="5">
        <v>50</v>
      </c>
      <c r="D28" s="4" t="s">
        <v>33</v>
      </c>
      <c r="E28" s="9">
        <v>7960.3300000000008</v>
      </c>
      <c r="F28" s="10" t="s">
        <v>10</v>
      </c>
      <c r="G28" s="11" t="s">
        <v>11</v>
      </c>
      <c r="H28" s="139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x14ac:dyDescent="0.35">
      <c r="A29" s="3">
        <v>44914.458333333336</v>
      </c>
      <c r="B29" s="4"/>
      <c r="C29" s="5">
        <v>100</v>
      </c>
      <c r="D29" s="4" t="s">
        <v>34</v>
      </c>
      <c r="E29" s="9">
        <v>8060.3300000000008</v>
      </c>
      <c r="F29" s="12" t="s">
        <v>10</v>
      </c>
      <c r="G29" s="11" t="s">
        <v>11</v>
      </c>
      <c r="H29" s="139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1:20" x14ac:dyDescent="0.35">
      <c r="A30" s="13"/>
      <c r="B30" s="14"/>
      <c r="C30" s="14"/>
      <c r="D30" s="14"/>
      <c r="E30" s="15"/>
      <c r="F30" s="17"/>
      <c r="G30" s="9"/>
      <c r="H30" s="139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 x14ac:dyDescent="0.35">
      <c r="A31" s="3">
        <v>44915.458333333336</v>
      </c>
      <c r="B31" s="4"/>
      <c r="C31" s="5">
        <v>10</v>
      </c>
      <c r="D31" s="4" t="s">
        <v>35</v>
      </c>
      <c r="E31" s="9">
        <v>8298.510000000002</v>
      </c>
      <c r="F31" s="12" t="s">
        <v>10</v>
      </c>
      <c r="G31" s="11" t="s">
        <v>11</v>
      </c>
      <c r="H31" s="139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x14ac:dyDescent="0.35">
      <c r="A32" s="3">
        <v>44915.458333333336</v>
      </c>
      <c r="B32" s="4"/>
      <c r="C32" s="5">
        <v>20</v>
      </c>
      <c r="D32" s="4" t="s">
        <v>36</v>
      </c>
      <c r="E32" s="9">
        <v>8318.510000000002</v>
      </c>
      <c r="F32" s="12" t="s">
        <v>10</v>
      </c>
      <c r="G32" s="11" t="s">
        <v>11</v>
      </c>
      <c r="H32" s="139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</row>
    <row r="33" spans="1:20" x14ac:dyDescent="0.35">
      <c r="A33" s="3">
        <v>44915.458333333336</v>
      </c>
      <c r="B33" s="4"/>
      <c r="C33" s="5">
        <v>10</v>
      </c>
      <c r="D33" s="4" t="s">
        <v>37</v>
      </c>
      <c r="E33" s="9">
        <v>8328.510000000002</v>
      </c>
      <c r="F33" s="12" t="s">
        <v>10</v>
      </c>
      <c r="G33" s="11" t="s">
        <v>11</v>
      </c>
      <c r="H33" s="139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</row>
    <row r="34" spans="1:20" ht="15" thickBot="1" x14ac:dyDescent="0.4">
      <c r="A34" s="3">
        <v>44915.458333333336</v>
      </c>
      <c r="B34" s="4"/>
      <c r="C34" s="5">
        <v>10</v>
      </c>
      <c r="D34" s="4" t="s">
        <v>38</v>
      </c>
      <c r="E34" s="9">
        <v>8338.510000000002</v>
      </c>
      <c r="F34" s="12" t="s">
        <v>10</v>
      </c>
      <c r="G34" s="11" t="s">
        <v>11</v>
      </c>
      <c r="H34" s="139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</row>
    <row r="35" spans="1:20" ht="15" thickBot="1" x14ac:dyDescent="0.4">
      <c r="A35" s="3">
        <v>44915.458333333336</v>
      </c>
      <c r="B35" s="4" t="s">
        <v>39</v>
      </c>
      <c r="C35" s="5">
        <v>-15.95</v>
      </c>
      <c r="D35" s="4" t="s">
        <v>31</v>
      </c>
      <c r="E35" s="9">
        <v>8322.5600000000013</v>
      </c>
      <c r="F35" s="7" t="s">
        <v>10</v>
      </c>
      <c r="G35" s="8" t="s">
        <v>11</v>
      </c>
      <c r="H35" s="139" t="s">
        <v>12</v>
      </c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</row>
    <row r="36" spans="1:20" x14ac:dyDescent="0.35">
      <c r="A36" s="3">
        <v>44915.458333333336</v>
      </c>
      <c r="B36" s="4"/>
      <c r="C36" s="5">
        <v>10</v>
      </c>
      <c r="D36" s="4" t="s">
        <v>40</v>
      </c>
      <c r="E36" s="9">
        <v>8332.5600000000013</v>
      </c>
      <c r="F36" s="12" t="s">
        <v>10</v>
      </c>
      <c r="G36" s="11" t="s">
        <v>11</v>
      </c>
      <c r="H36" s="139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</row>
    <row r="37" spans="1:20" x14ac:dyDescent="0.35">
      <c r="A37" s="3">
        <v>44916.458333333336</v>
      </c>
      <c r="B37" s="4"/>
      <c r="C37" s="5">
        <v>50</v>
      </c>
      <c r="D37" s="4" t="s">
        <v>41</v>
      </c>
      <c r="E37" s="9">
        <v>8382.5600000000013</v>
      </c>
      <c r="F37" s="12" t="s">
        <v>10</v>
      </c>
      <c r="G37" s="11" t="s">
        <v>11</v>
      </c>
      <c r="H37" s="139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</row>
    <row r="38" spans="1:20" x14ac:dyDescent="0.35">
      <c r="A38" s="3">
        <v>44916.458333333336</v>
      </c>
      <c r="B38" s="4"/>
      <c r="C38" s="5">
        <v>10</v>
      </c>
      <c r="D38" s="4" t="s">
        <v>42</v>
      </c>
      <c r="E38" s="9">
        <v>8392.5600000000013</v>
      </c>
      <c r="F38" s="12" t="s">
        <v>10</v>
      </c>
      <c r="G38" s="11" t="s">
        <v>11</v>
      </c>
      <c r="H38" s="139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x14ac:dyDescent="0.35">
      <c r="A39" s="3">
        <v>44916.458333333336</v>
      </c>
      <c r="B39" s="4"/>
      <c r="C39" s="5">
        <v>20</v>
      </c>
      <c r="D39" s="4" t="s">
        <v>43</v>
      </c>
      <c r="E39" s="9">
        <v>8412.5600000000013</v>
      </c>
      <c r="F39" s="12" t="s">
        <v>10</v>
      </c>
      <c r="G39" s="11" t="s">
        <v>11</v>
      </c>
      <c r="H39" s="139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</row>
    <row r="40" spans="1:20" x14ac:dyDescent="0.35">
      <c r="A40" s="3">
        <v>44916.458333333336</v>
      </c>
      <c r="B40" s="4"/>
      <c r="C40" s="5">
        <v>10</v>
      </c>
      <c r="D40" s="4" t="s">
        <v>44</v>
      </c>
      <c r="E40" s="9">
        <v>8422.5600000000013</v>
      </c>
      <c r="F40" s="12" t="s">
        <v>10</v>
      </c>
      <c r="G40" s="11" t="s">
        <v>11</v>
      </c>
      <c r="H40" s="139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0" x14ac:dyDescent="0.35">
      <c r="A41" s="3">
        <v>44917.458333333336</v>
      </c>
      <c r="B41" s="4"/>
      <c r="C41" s="5">
        <v>10</v>
      </c>
      <c r="D41" s="4" t="s">
        <v>45</v>
      </c>
      <c r="E41" s="9">
        <v>8432.5600000000013</v>
      </c>
      <c r="F41" s="12" t="s">
        <v>10</v>
      </c>
      <c r="G41" s="11" t="s">
        <v>11</v>
      </c>
      <c r="H41" s="139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1:20" x14ac:dyDescent="0.35">
      <c r="A42" s="3">
        <v>44917.458333333336</v>
      </c>
      <c r="B42" s="4"/>
      <c r="C42" s="5">
        <v>10</v>
      </c>
      <c r="D42" s="4" t="s">
        <v>46</v>
      </c>
      <c r="E42" s="9">
        <v>8442.5600000000013</v>
      </c>
      <c r="F42" s="12" t="s">
        <v>10</v>
      </c>
      <c r="G42" s="11" t="s">
        <v>11</v>
      </c>
      <c r="H42" s="139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  <row r="43" spans="1:20" x14ac:dyDescent="0.35">
      <c r="A43" s="3">
        <v>44917.458333333336</v>
      </c>
      <c r="B43" s="4"/>
      <c r="C43" s="5">
        <v>10</v>
      </c>
      <c r="D43" s="4" t="s">
        <v>47</v>
      </c>
      <c r="E43" s="9">
        <v>8452.5600000000013</v>
      </c>
      <c r="F43" s="12" t="s">
        <v>10</v>
      </c>
      <c r="G43" s="11" t="s">
        <v>11</v>
      </c>
      <c r="H43" s="139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1:20" x14ac:dyDescent="0.35">
      <c r="A44" s="3">
        <v>44917.458333333336</v>
      </c>
      <c r="B44" s="4"/>
      <c r="C44" s="5">
        <v>20</v>
      </c>
      <c r="D44" s="4" t="s">
        <v>48</v>
      </c>
      <c r="E44" s="9">
        <v>8472.5600000000013</v>
      </c>
      <c r="F44" s="12" t="s">
        <v>10</v>
      </c>
      <c r="G44" s="11" t="s">
        <v>11</v>
      </c>
      <c r="H44" s="139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</row>
    <row r="45" spans="1:20" x14ac:dyDescent="0.35">
      <c r="A45" s="3">
        <v>44917.458333333336</v>
      </c>
      <c r="B45" s="4"/>
      <c r="C45" s="5">
        <v>10</v>
      </c>
      <c r="D45" s="4" t="s">
        <v>49</v>
      </c>
      <c r="E45" s="9">
        <v>8482.5600000000013</v>
      </c>
      <c r="F45" s="12" t="s">
        <v>10</v>
      </c>
      <c r="G45" s="11" t="s">
        <v>11</v>
      </c>
      <c r="H45" s="139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</row>
    <row r="46" spans="1:20" x14ac:dyDescent="0.35">
      <c r="A46" s="3">
        <v>44917.458333333336</v>
      </c>
      <c r="B46" s="4"/>
      <c r="C46" s="5">
        <v>10</v>
      </c>
      <c r="D46" s="4" t="s">
        <v>50</v>
      </c>
      <c r="E46" s="9">
        <v>8492.5600000000013</v>
      </c>
      <c r="F46" s="12" t="s">
        <v>10</v>
      </c>
      <c r="G46" s="11" t="s">
        <v>11</v>
      </c>
      <c r="H46" s="139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  <row r="47" spans="1:20" x14ac:dyDescent="0.35">
      <c r="A47" s="3">
        <v>44917.458333333336</v>
      </c>
      <c r="B47" s="4"/>
      <c r="C47" s="5">
        <v>10</v>
      </c>
      <c r="D47" s="4" t="s">
        <v>51</v>
      </c>
      <c r="E47" s="9">
        <v>8502.5600000000013</v>
      </c>
      <c r="F47" s="12" t="s">
        <v>10</v>
      </c>
      <c r="G47" s="11" t="s">
        <v>11</v>
      </c>
      <c r="H47" s="139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</row>
    <row r="48" spans="1:20" x14ac:dyDescent="0.35">
      <c r="A48" s="3">
        <v>44917.458333333336</v>
      </c>
      <c r="B48" s="4"/>
      <c r="C48" s="5">
        <v>20</v>
      </c>
      <c r="D48" s="4" t="s">
        <v>52</v>
      </c>
      <c r="E48" s="9">
        <v>8522.5600000000013</v>
      </c>
      <c r="F48" s="12" t="s">
        <v>10</v>
      </c>
      <c r="G48" s="11" t="s">
        <v>11</v>
      </c>
      <c r="H48" s="139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</row>
    <row r="49" spans="1:20" x14ac:dyDescent="0.35">
      <c r="A49" s="3">
        <v>44918</v>
      </c>
      <c r="B49" s="4"/>
      <c r="C49" s="5">
        <v>50</v>
      </c>
      <c r="D49" s="4" t="s">
        <v>53</v>
      </c>
      <c r="E49" s="9">
        <v>8572.5600000000013</v>
      </c>
      <c r="F49" s="12" t="s">
        <v>10</v>
      </c>
      <c r="G49" s="11" t="s">
        <v>11</v>
      </c>
      <c r="H49" s="139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</row>
    <row r="50" spans="1:20" x14ac:dyDescent="0.35">
      <c r="A50" s="3">
        <v>44918.458333333336</v>
      </c>
      <c r="B50" s="4"/>
      <c r="C50" s="5">
        <v>20</v>
      </c>
      <c r="D50" s="4" t="s">
        <v>54</v>
      </c>
      <c r="E50" s="9">
        <v>8592.5600000000013</v>
      </c>
      <c r="F50" s="12" t="s">
        <v>10</v>
      </c>
      <c r="G50" s="11" t="s">
        <v>11</v>
      </c>
      <c r="H50" s="139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</row>
    <row r="51" spans="1:20" x14ac:dyDescent="0.35">
      <c r="A51" s="3">
        <v>44918.458333333336</v>
      </c>
      <c r="B51" s="4"/>
      <c r="C51" s="5">
        <v>20</v>
      </c>
      <c r="D51" s="4" t="s">
        <v>55</v>
      </c>
      <c r="E51" s="9">
        <v>8612.5600000000013</v>
      </c>
      <c r="F51" s="12" t="s">
        <v>10</v>
      </c>
      <c r="G51" s="11" t="s">
        <v>11</v>
      </c>
      <c r="H51" s="139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</row>
    <row r="52" spans="1:20" x14ac:dyDescent="0.35">
      <c r="A52" s="3">
        <v>44918.458333333336</v>
      </c>
      <c r="B52" s="4"/>
      <c r="C52" s="5">
        <v>90</v>
      </c>
      <c r="D52" s="4" t="s">
        <v>56</v>
      </c>
      <c r="E52" s="9">
        <v>8702.5600000000013</v>
      </c>
      <c r="F52" s="12" t="s">
        <v>10</v>
      </c>
      <c r="G52" s="11" t="s">
        <v>11</v>
      </c>
      <c r="H52" s="139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</row>
    <row r="53" spans="1:20" x14ac:dyDescent="0.35">
      <c r="A53" s="3">
        <v>44918.458333333336</v>
      </c>
      <c r="B53" s="4"/>
      <c r="C53" s="5">
        <v>10</v>
      </c>
      <c r="D53" s="4" t="s">
        <v>57</v>
      </c>
      <c r="E53" s="9">
        <v>8712.5600000000013</v>
      </c>
      <c r="F53" s="12" t="s">
        <v>10</v>
      </c>
      <c r="G53" s="11" t="s">
        <v>11</v>
      </c>
      <c r="H53" s="139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</row>
    <row r="54" spans="1:20" ht="15" thickBot="1" x14ac:dyDescent="0.4">
      <c r="A54" s="3">
        <v>44918.458333333336</v>
      </c>
      <c r="B54" s="4"/>
      <c r="C54" s="5">
        <v>20</v>
      </c>
      <c r="D54" s="4" t="s">
        <v>56</v>
      </c>
      <c r="E54" s="9">
        <v>8732.5600000000013</v>
      </c>
      <c r="F54" s="12" t="s">
        <v>10</v>
      </c>
      <c r="G54" s="11" t="s">
        <v>11</v>
      </c>
      <c r="H54" s="139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 ht="15" thickBot="1" x14ac:dyDescent="0.4">
      <c r="A55" s="3">
        <v>44918.458333333336</v>
      </c>
      <c r="B55" s="4" t="s">
        <v>58</v>
      </c>
      <c r="C55" s="5">
        <v>-34.5</v>
      </c>
      <c r="D55" s="4" t="s">
        <v>31</v>
      </c>
      <c r="E55" s="9">
        <v>8698.0600000000013</v>
      </c>
      <c r="F55" s="7" t="s">
        <v>10</v>
      </c>
      <c r="G55" s="8" t="s">
        <v>11</v>
      </c>
      <c r="H55" s="139" t="s">
        <v>12</v>
      </c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</row>
    <row r="56" spans="1:20" x14ac:dyDescent="0.35">
      <c r="A56" s="3">
        <v>44918.458333333336</v>
      </c>
      <c r="B56" s="4"/>
      <c r="C56" s="5">
        <v>20</v>
      </c>
      <c r="D56" s="4" t="s">
        <v>59</v>
      </c>
      <c r="E56" s="9">
        <v>8718.0600000000013</v>
      </c>
      <c r="F56" s="12" t="s">
        <v>10</v>
      </c>
      <c r="G56" s="11" t="s">
        <v>11</v>
      </c>
      <c r="H56" s="139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</row>
    <row r="57" spans="1:20" x14ac:dyDescent="0.35">
      <c r="A57" s="3">
        <v>44918.458333333336</v>
      </c>
      <c r="B57" s="4"/>
      <c r="C57" s="5">
        <v>20</v>
      </c>
      <c r="D57" s="4" t="s">
        <v>60</v>
      </c>
      <c r="E57" s="9">
        <v>8738.0600000000013</v>
      </c>
      <c r="F57" s="12" t="s">
        <v>10</v>
      </c>
      <c r="G57" s="11" t="s">
        <v>11</v>
      </c>
      <c r="H57" s="139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</row>
    <row r="58" spans="1:20" x14ac:dyDescent="0.35">
      <c r="A58" s="3">
        <v>44921.458333333336</v>
      </c>
      <c r="B58" s="4"/>
      <c r="C58" s="5">
        <v>20</v>
      </c>
      <c r="D58" s="4" t="s">
        <v>61</v>
      </c>
      <c r="E58" s="9">
        <v>8758.0600000000013</v>
      </c>
      <c r="F58" s="12" t="s">
        <v>10</v>
      </c>
      <c r="G58" s="11" t="s">
        <v>11</v>
      </c>
      <c r="H58" s="139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</row>
    <row r="59" spans="1:20" x14ac:dyDescent="0.35">
      <c r="A59" s="3">
        <v>44921.458333333336</v>
      </c>
      <c r="B59" s="4"/>
      <c r="C59" s="5">
        <v>210</v>
      </c>
      <c r="D59" s="4" t="s">
        <v>62</v>
      </c>
      <c r="E59" s="9">
        <v>8968.0600000000013</v>
      </c>
      <c r="F59" s="12" t="s">
        <v>10</v>
      </c>
      <c r="G59" s="11" t="s">
        <v>11</v>
      </c>
      <c r="H59" s="139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</row>
    <row r="60" spans="1:20" x14ac:dyDescent="0.35">
      <c r="A60" s="3">
        <v>44921.458333333336</v>
      </c>
      <c r="B60" s="4"/>
      <c r="C60" s="5">
        <v>100</v>
      </c>
      <c r="D60" s="4" t="s">
        <v>63</v>
      </c>
      <c r="E60" s="9">
        <v>9068.0600000000013</v>
      </c>
      <c r="F60" s="12" t="s">
        <v>10</v>
      </c>
      <c r="G60" s="11" t="s">
        <v>11</v>
      </c>
      <c r="H60" s="139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</row>
    <row r="61" spans="1:20" x14ac:dyDescent="0.35">
      <c r="A61" s="3">
        <v>44921.458333333336</v>
      </c>
      <c r="B61" s="4"/>
      <c r="C61" s="5">
        <v>10</v>
      </c>
      <c r="D61" s="4" t="s">
        <v>64</v>
      </c>
      <c r="E61" s="9">
        <v>9078.0600000000013</v>
      </c>
      <c r="F61" s="12" t="s">
        <v>10</v>
      </c>
      <c r="G61" s="11" t="s">
        <v>11</v>
      </c>
      <c r="H61" s="139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</row>
    <row r="62" spans="1:20" x14ac:dyDescent="0.35">
      <c r="A62" s="3">
        <v>44921.458333333336</v>
      </c>
      <c r="B62" s="4"/>
      <c r="C62" s="5">
        <v>10</v>
      </c>
      <c r="D62" s="4" t="s">
        <v>65</v>
      </c>
      <c r="E62" s="9">
        <v>9088.0600000000013</v>
      </c>
      <c r="F62" s="12" t="s">
        <v>10</v>
      </c>
      <c r="G62" s="11" t="s">
        <v>11</v>
      </c>
      <c r="H62" s="139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</row>
    <row r="63" spans="1:20" x14ac:dyDescent="0.35">
      <c r="A63" s="3">
        <v>44922.458333333336</v>
      </c>
      <c r="B63" s="4"/>
      <c r="C63" s="5">
        <v>10</v>
      </c>
      <c r="D63" s="4" t="s">
        <v>66</v>
      </c>
      <c r="E63" s="9">
        <v>9098.0600000000013</v>
      </c>
      <c r="F63" s="12" t="s">
        <v>10</v>
      </c>
      <c r="G63" s="11" t="s">
        <v>11</v>
      </c>
      <c r="H63" s="139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</row>
    <row r="64" spans="1:20" x14ac:dyDescent="0.35">
      <c r="A64" s="3">
        <v>44922.458333333336</v>
      </c>
      <c r="B64" s="4"/>
      <c r="C64" s="5">
        <v>10</v>
      </c>
      <c r="D64" s="4" t="s">
        <v>67</v>
      </c>
      <c r="E64" s="9">
        <v>9108.0600000000013</v>
      </c>
      <c r="F64" s="12" t="s">
        <v>10</v>
      </c>
      <c r="G64" s="11" t="s">
        <v>11</v>
      </c>
      <c r="H64" s="139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</row>
    <row r="65" spans="1:20" ht="15" thickBot="1" x14ac:dyDescent="0.4">
      <c r="A65" s="3">
        <v>44922.458333333336</v>
      </c>
      <c r="B65" s="4"/>
      <c r="C65" s="5">
        <v>60</v>
      </c>
      <c r="D65" s="4" t="s">
        <v>68</v>
      </c>
      <c r="E65" s="9">
        <v>9168.0600000000013</v>
      </c>
      <c r="F65" s="12" t="s">
        <v>10</v>
      </c>
      <c r="G65" s="11" t="s">
        <v>11</v>
      </c>
      <c r="H65" s="139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</row>
    <row r="66" spans="1:20" ht="15" thickBot="1" x14ac:dyDescent="0.4">
      <c r="A66" s="3">
        <v>44923.458333333336</v>
      </c>
      <c r="B66" s="4" t="s">
        <v>69</v>
      </c>
      <c r="C66" s="5">
        <v>-15.95</v>
      </c>
      <c r="D66" s="4" t="s">
        <v>31</v>
      </c>
      <c r="E66" s="9">
        <v>9152.11</v>
      </c>
      <c r="F66" s="7" t="s">
        <v>10</v>
      </c>
      <c r="G66" s="8" t="s">
        <v>11</v>
      </c>
      <c r="H66" s="139" t="s">
        <v>12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</row>
    <row r="67" spans="1:20" ht="15" thickBot="1" x14ac:dyDescent="0.4">
      <c r="A67" s="3">
        <v>44924.458333333336</v>
      </c>
      <c r="B67" s="4"/>
      <c r="C67" s="5">
        <v>200</v>
      </c>
      <c r="D67" s="4" t="s">
        <v>70</v>
      </c>
      <c r="E67" s="9">
        <v>9352.11</v>
      </c>
      <c r="F67" s="12" t="s">
        <v>10</v>
      </c>
      <c r="G67" s="11" t="s">
        <v>11</v>
      </c>
      <c r="H67" s="139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</row>
    <row r="68" spans="1:20" ht="15" thickBot="1" x14ac:dyDescent="0.4">
      <c r="A68" s="3">
        <v>44924.458333333336</v>
      </c>
      <c r="B68" s="4" t="s">
        <v>71</v>
      </c>
      <c r="C68" s="5">
        <v>-209.34</v>
      </c>
      <c r="D68" s="4" t="s">
        <v>9</v>
      </c>
      <c r="E68" s="9">
        <v>9142.77</v>
      </c>
      <c r="F68" s="7" t="s">
        <v>10</v>
      </c>
      <c r="G68" s="8" t="s">
        <v>11</v>
      </c>
      <c r="H68" s="139" t="s">
        <v>12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</row>
    <row r="69" spans="1:20" x14ac:dyDescent="0.35">
      <c r="A69" s="3">
        <v>44924.458333333336</v>
      </c>
      <c r="B69" s="4"/>
      <c r="C69" s="5">
        <v>140</v>
      </c>
      <c r="D69" s="4" t="s">
        <v>72</v>
      </c>
      <c r="E69" s="9">
        <v>9282.77</v>
      </c>
      <c r="F69" s="12" t="s">
        <v>10</v>
      </c>
      <c r="G69" s="11" t="s">
        <v>11</v>
      </c>
      <c r="H69" s="139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</row>
    <row r="70" spans="1:20" x14ac:dyDescent="0.35">
      <c r="A70" s="13"/>
      <c r="B70" s="14"/>
      <c r="C70" s="14"/>
      <c r="D70" s="14"/>
      <c r="E70" s="15"/>
      <c r="F70" s="4"/>
      <c r="G70" s="18"/>
      <c r="H70" s="140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</row>
    <row r="71" spans="1:20" x14ac:dyDescent="0.35">
      <c r="A71" s="3">
        <v>44928.458333333336</v>
      </c>
      <c r="B71" s="4"/>
      <c r="C71" s="4">
        <v>20</v>
      </c>
      <c r="D71" s="4" t="s">
        <v>73</v>
      </c>
      <c r="E71" s="9">
        <v>9227.7700000000041</v>
      </c>
      <c r="F71" s="12" t="s">
        <v>10</v>
      </c>
      <c r="G71" s="11" t="s">
        <v>11</v>
      </c>
      <c r="H71" s="139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</row>
    <row r="72" spans="1:20" x14ac:dyDescent="0.35">
      <c r="A72" s="3">
        <v>44928.458333333336</v>
      </c>
      <c r="B72" s="4"/>
      <c r="C72" s="4">
        <v>20</v>
      </c>
      <c r="D72" s="4" t="s">
        <v>74</v>
      </c>
      <c r="E72" s="9">
        <f>E71+C72</f>
        <v>9247.7700000000041</v>
      </c>
      <c r="F72" s="12" t="s">
        <v>10</v>
      </c>
      <c r="G72" s="11" t="s">
        <v>11</v>
      </c>
      <c r="H72" s="139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</row>
    <row r="73" spans="1:20" x14ac:dyDescent="0.35">
      <c r="A73" s="3">
        <v>44928.458333333336</v>
      </c>
      <c r="B73" s="4"/>
      <c r="C73" s="4">
        <v>30</v>
      </c>
      <c r="D73" s="4" t="s">
        <v>75</v>
      </c>
      <c r="E73" s="9">
        <f>E72+C73</f>
        <v>9277.7700000000041</v>
      </c>
      <c r="F73" s="12" t="s">
        <v>10</v>
      </c>
      <c r="G73" s="11" t="s">
        <v>11</v>
      </c>
      <c r="H73" s="139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</row>
    <row r="74" spans="1:20" x14ac:dyDescent="0.35">
      <c r="A74" s="3">
        <v>44929.458333333336</v>
      </c>
      <c r="B74" s="4"/>
      <c r="C74" s="4">
        <v>10</v>
      </c>
      <c r="D74" s="4" t="s">
        <v>56</v>
      </c>
      <c r="E74" s="9">
        <f t="shared" ref="E74:E137" si="0">E73+C74</f>
        <v>9287.7700000000041</v>
      </c>
      <c r="F74" s="12" t="s">
        <v>10</v>
      </c>
      <c r="G74" s="11" t="s">
        <v>11</v>
      </c>
      <c r="H74" s="139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</row>
    <row r="75" spans="1:20" x14ac:dyDescent="0.35">
      <c r="A75" s="3">
        <v>44935.458333333336</v>
      </c>
      <c r="B75" s="4"/>
      <c r="C75" s="4">
        <v>230</v>
      </c>
      <c r="D75" s="4" t="s">
        <v>76</v>
      </c>
      <c r="E75" s="9">
        <f t="shared" si="0"/>
        <v>9517.7700000000041</v>
      </c>
      <c r="F75" s="12" t="s">
        <v>10</v>
      </c>
      <c r="G75" s="11" t="s">
        <v>11</v>
      </c>
      <c r="H75" s="139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</row>
    <row r="76" spans="1:20" x14ac:dyDescent="0.35">
      <c r="A76" s="3">
        <v>44937.458333333336</v>
      </c>
      <c r="B76" s="4"/>
      <c r="C76" s="4">
        <v>60</v>
      </c>
      <c r="D76" s="4" t="s">
        <v>77</v>
      </c>
      <c r="E76" s="9">
        <f t="shared" si="0"/>
        <v>9577.7700000000041</v>
      </c>
      <c r="F76" s="12" t="s">
        <v>10</v>
      </c>
      <c r="G76" s="11" t="s">
        <v>11</v>
      </c>
      <c r="H76" s="139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</row>
    <row r="77" spans="1:20" x14ac:dyDescent="0.35">
      <c r="A77" s="3">
        <v>44943.458333333336</v>
      </c>
      <c r="B77" s="4"/>
      <c r="C77" s="4">
        <v>20</v>
      </c>
      <c r="D77" s="4" t="s">
        <v>78</v>
      </c>
      <c r="E77" s="9">
        <f t="shared" si="0"/>
        <v>9597.7700000000041</v>
      </c>
      <c r="F77" s="12" t="s">
        <v>10</v>
      </c>
      <c r="G77" s="11" t="s">
        <v>11</v>
      </c>
      <c r="H77" s="139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</row>
    <row r="78" spans="1:20" x14ac:dyDescent="0.35">
      <c r="A78" s="3">
        <v>44946</v>
      </c>
      <c r="B78" s="4"/>
      <c r="C78" s="4">
        <v>10</v>
      </c>
      <c r="D78" s="4" t="s">
        <v>79</v>
      </c>
      <c r="E78" s="9">
        <f t="shared" si="0"/>
        <v>9607.7700000000041</v>
      </c>
      <c r="F78" s="19" t="s">
        <v>80</v>
      </c>
      <c r="G78" s="20"/>
      <c r="H78" s="139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</row>
    <row r="79" spans="1:20" x14ac:dyDescent="0.35">
      <c r="A79" s="3">
        <v>44946</v>
      </c>
      <c r="B79" s="4"/>
      <c r="C79" s="4">
        <v>25</v>
      </c>
      <c r="D79" s="4" t="s">
        <v>81</v>
      </c>
      <c r="E79" s="9">
        <f t="shared" si="0"/>
        <v>9632.7700000000041</v>
      </c>
      <c r="F79" s="19" t="s">
        <v>80</v>
      </c>
      <c r="G79" s="4"/>
      <c r="H79" s="139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</row>
    <row r="80" spans="1:20" x14ac:dyDescent="0.35">
      <c r="A80" s="3">
        <v>44946</v>
      </c>
      <c r="B80" s="4"/>
      <c r="C80" s="4">
        <v>100</v>
      </c>
      <c r="D80" s="4" t="s">
        <v>82</v>
      </c>
      <c r="E80" s="9">
        <f t="shared" si="0"/>
        <v>9732.7700000000041</v>
      </c>
      <c r="F80" s="19" t="s">
        <v>80</v>
      </c>
      <c r="G80" s="4"/>
      <c r="H80" s="139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</row>
    <row r="81" spans="1:20" x14ac:dyDescent="0.35">
      <c r="A81" s="3">
        <v>44946</v>
      </c>
      <c r="B81" s="4"/>
      <c r="C81" s="4">
        <v>60</v>
      </c>
      <c r="D81" s="4" t="s">
        <v>83</v>
      </c>
      <c r="E81" s="9">
        <f t="shared" si="0"/>
        <v>9792.7700000000041</v>
      </c>
      <c r="F81" s="19" t="s">
        <v>80</v>
      </c>
      <c r="G81" s="4"/>
      <c r="H81" s="139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</row>
    <row r="82" spans="1:20" x14ac:dyDescent="0.35">
      <c r="A82" s="3">
        <v>44946</v>
      </c>
      <c r="B82" s="4"/>
      <c r="C82" s="4">
        <v>50</v>
      </c>
      <c r="D82" s="4" t="s">
        <v>84</v>
      </c>
      <c r="E82" s="9">
        <f t="shared" si="0"/>
        <v>9842.7700000000041</v>
      </c>
      <c r="F82" s="19" t="s">
        <v>80</v>
      </c>
      <c r="G82" s="4"/>
      <c r="H82" s="139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</row>
    <row r="83" spans="1:20" x14ac:dyDescent="0.35">
      <c r="A83" s="3">
        <v>44946</v>
      </c>
      <c r="B83" s="4"/>
      <c r="C83" s="4">
        <v>25</v>
      </c>
      <c r="D83" s="4" t="s">
        <v>85</v>
      </c>
      <c r="E83" s="9">
        <f t="shared" si="0"/>
        <v>9867.7700000000041</v>
      </c>
      <c r="F83" s="19" t="s">
        <v>80</v>
      </c>
      <c r="G83" s="4"/>
      <c r="H83" s="139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</row>
    <row r="84" spans="1:20" x14ac:dyDescent="0.35">
      <c r="A84" s="3">
        <v>44946</v>
      </c>
      <c r="B84" s="4"/>
      <c r="C84" s="21">
        <v>30</v>
      </c>
      <c r="D84" s="4" t="s">
        <v>86</v>
      </c>
      <c r="E84" s="9">
        <f t="shared" si="0"/>
        <v>9897.7700000000041</v>
      </c>
      <c r="F84" s="19" t="s">
        <v>80</v>
      </c>
      <c r="G84" s="4"/>
      <c r="H84" s="139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</row>
    <row r="85" spans="1:20" ht="15" thickBot="1" x14ac:dyDescent="0.4">
      <c r="A85" s="3">
        <v>44946</v>
      </c>
      <c r="B85" s="4"/>
      <c r="C85" s="4">
        <v>-4.24</v>
      </c>
      <c r="D85" s="4" t="s">
        <v>87</v>
      </c>
      <c r="E85" s="9">
        <f t="shared" si="0"/>
        <v>9893.5300000000043</v>
      </c>
      <c r="F85" s="22" t="s">
        <v>88</v>
      </c>
      <c r="G85" s="4"/>
      <c r="H85" s="139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</row>
    <row r="86" spans="1:20" ht="15" thickBot="1" x14ac:dyDescent="0.4">
      <c r="A86" s="3">
        <v>44949.458333333336</v>
      </c>
      <c r="B86" s="4" t="s">
        <v>89</v>
      </c>
      <c r="C86" s="4">
        <v>-40.43</v>
      </c>
      <c r="D86" s="23" t="s">
        <v>31</v>
      </c>
      <c r="E86" s="9">
        <f t="shared" si="0"/>
        <v>9853.100000000004</v>
      </c>
      <c r="F86" s="7" t="s">
        <v>10</v>
      </c>
      <c r="G86" s="8" t="s">
        <v>11</v>
      </c>
      <c r="H86" s="139" t="s">
        <v>12</v>
      </c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</row>
    <row r="87" spans="1:20" x14ac:dyDescent="0.35">
      <c r="A87" s="3">
        <v>44950</v>
      </c>
      <c r="B87" s="4"/>
      <c r="C87" s="4">
        <v>8.23</v>
      </c>
      <c r="D87" s="4" t="s">
        <v>90</v>
      </c>
      <c r="E87" s="9">
        <f t="shared" si="0"/>
        <v>9861.3300000000036</v>
      </c>
      <c r="F87" s="12" t="s">
        <v>10</v>
      </c>
      <c r="G87" s="24" t="s">
        <v>90</v>
      </c>
      <c r="H87" s="139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</row>
    <row r="88" spans="1:20" x14ac:dyDescent="0.35">
      <c r="A88" s="3">
        <v>44957.458333333336</v>
      </c>
      <c r="B88" s="4"/>
      <c r="C88" s="4">
        <v>10</v>
      </c>
      <c r="D88" s="4" t="s">
        <v>91</v>
      </c>
      <c r="E88" s="9">
        <f t="shared" si="0"/>
        <v>9871.3300000000036</v>
      </c>
      <c r="F88" s="12" t="s">
        <v>10</v>
      </c>
      <c r="G88" s="11" t="s">
        <v>11</v>
      </c>
      <c r="H88" s="139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</row>
    <row r="89" spans="1:20" x14ac:dyDescent="0.35">
      <c r="A89" s="3">
        <v>44958.458333333336</v>
      </c>
      <c r="B89" s="4"/>
      <c r="C89" s="4">
        <v>50</v>
      </c>
      <c r="D89" s="4" t="s">
        <v>92</v>
      </c>
      <c r="E89" s="9">
        <f t="shared" si="0"/>
        <v>9921.3300000000036</v>
      </c>
      <c r="F89" s="12" t="s">
        <v>10</v>
      </c>
      <c r="G89" s="11" t="s">
        <v>11</v>
      </c>
      <c r="H89" s="139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</row>
    <row r="90" spans="1:20" ht="15" thickBot="1" x14ac:dyDescent="0.4">
      <c r="A90" s="3">
        <v>44958.458333333336</v>
      </c>
      <c r="B90" s="4"/>
      <c r="C90" s="4">
        <v>500</v>
      </c>
      <c r="D90" s="4" t="s">
        <v>93</v>
      </c>
      <c r="E90" s="9">
        <f t="shared" si="0"/>
        <v>10421.330000000004</v>
      </c>
      <c r="F90" s="12" t="s">
        <v>10</v>
      </c>
      <c r="G90" s="11" t="s">
        <v>11</v>
      </c>
      <c r="H90" s="139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</row>
    <row r="91" spans="1:20" ht="15" thickBot="1" x14ac:dyDescent="0.4">
      <c r="A91" s="3">
        <v>44958.458333333336</v>
      </c>
      <c r="B91" s="4" t="s">
        <v>94</v>
      </c>
      <c r="C91" s="4">
        <v>-36.68</v>
      </c>
      <c r="D91" s="4" t="s">
        <v>31</v>
      </c>
      <c r="E91" s="9">
        <f t="shared" si="0"/>
        <v>10384.650000000003</v>
      </c>
      <c r="F91" s="7" t="s">
        <v>10</v>
      </c>
      <c r="G91" s="8" t="s">
        <v>11</v>
      </c>
      <c r="H91" s="139" t="s">
        <v>12</v>
      </c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</row>
    <row r="92" spans="1:20" x14ac:dyDescent="0.35">
      <c r="A92" s="3">
        <v>44959.458333333336</v>
      </c>
      <c r="B92" s="4"/>
      <c r="C92" s="4">
        <v>10</v>
      </c>
      <c r="D92" s="4" t="s">
        <v>95</v>
      </c>
      <c r="E92" s="9">
        <f t="shared" si="0"/>
        <v>10394.650000000003</v>
      </c>
      <c r="F92" s="12" t="s">
        <v>10</v>
      </c>
      <c r="G92" s="11" t="s">
        <v>11</v>
      </c>
      <c r="H92" s="139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</row>
    <row r="93" spans="1:20" x14ac:dyDescent="0.35">
      <c r="A93" s="3">
        <v>44963.458333333336</v>
      </c>
      <c r="B93" s="4"/>
      <c r="C93" s="4">
        <v>40</v>
      </c>
      <c r="D93" s="4" t="s">
        <v>96</v>
      </c>
      <c r="E93" s="9">
        <f t="shared" si="0"/>
        <v>10434.650000000003</v>
      </c>
      <c r="F93" s="12" t="s">
        <v>10</v>
      </c>
      <c r="G93" s="11" t="s">
        <v>11</v>
      </c>
      <c r="H93" s="139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</row>
    <row r="94" spans="1:20" x14ac:dyDescent="0.35">
      <c r="A94" s="3">
        <v>44964</v>
      </c>
      <c r="B94" s="4"/>
      <c r="C94" s="4">
        <v>50</v>
      </c>
      <c r="D94" s="4" t="s">
        <v>97</v>
      </c>
      <c r="E94" s="9">
        <f t="shared" si="0"/>
        <v>10484.650000000003</v>
      </c>
      <c r="F94" s="25" t="s">
        <v>98</v>
      </c>
      <c r="G94" s="4" t="s">
        <v>99</v>
      </c>
      <c r="H94" s="139" t="s">
        <v>100</v>
      </c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</row>
    <row r="95" spans="1:20" x14ac:dyDescent="0.35">
      <c r="A95" s="3">
        <v>44973.458333333336</v>
      </c>
      <c r="B95" s="4"/>
      <c r="C95" s="4">
        <v>2505</v>
      </c>
      <c r="D95" s="26" t="s">
        <v>101</v>
      </c>
      <c r="E95" s="9">
        <f t="shared" si="0"/>
        <v>12989.650000000003</v>
      </c>
      <c r="F95" s="27"/>
      <c r="G95" s="27"/>
      <c r="H95" s="141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</row>
    <row r="96" spans="1:20" x14ac:dyDescent="0.35">
      <c r="A96" s="3">
        <v>44974.458333333336</v>
      </c>
      <c r="B96" s="4"/>
      <c r="C96" s="4">
        <v>-2505</v>
      </c>
      <c r="D96" s="26" t="s">
        <v>101</v>
      </c>
      <c r="E96" s="9">
        <f t="shared" si="0"/>
        <v>10484.650000000003</v>
      </c>
      <c r="F96" s="27"/>
      <c r="G96" s="27"/>
      <c r="H96" s="141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</row>
    <row r="97" spans="1:20" x14ac:dyDescent="0.35">
      <c r="A97" s="3">
        <v>44977</v>
      </c>
      <c r="B97" s="4"/>
      <c r="C97" s="4">
        <v>110</v>
      </c>
      <c r="D97" s="4" t="s">
        <v>102</v>
      </c>
      <c r="E97" s="9">
        <f t="shared" si="0"/>
        <v>10594.650000000003</v>
      </c>
      <c r="F97" s="25" t="s">
        <v>98</v>
      </c>
      <c r="G97" s="4" t="s">
        <v>103</v>
      </c>
      <c r="H97" s="139" t="s">
        <v>104</v>
      </c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</row>
    <row r="98" spans="1:20" x14ac:dyDescent="0.35">
      <c r="A98" s="3">
        <v>44978</v>
      </c>
      <c r="B98" s="4"/>
      <c r="C98" s="4">
        <v>60</v>
      </c>
      <c r="D98" s="4" t="s">
        <v>105</v>
      </c>
      <c r="E98" s="9">
        <f t="shared" si="0"/>
        <v>10654.650000000003</v>
      </c>
      <c r="F98" s="19" t="s">
        <v>80</v>
      </c>
      <c r="G98" s="4"/>
      <c r="H98" s="139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</row>
    <row r="99" spans="1:20" x14ac:dyDescent="0.35">
      <c r="A99" s="3">
        <v>44978</v>
      </c>
      <c r="B99" s="4"/>
      <c r="C99" s="4">
        <v>40</v>
      </c>
      <c r="D99" s="4" t="s">
        <v>106</v>
      </c>
      <c r="E99" s="9">
        <f t="shared" si="0"/>
        <v>10694.650000000003</v>
      </c>
      <c r="F99" s="19" t="s">
        <v>80</v>
      </c>
      <c r="G99" s="4"/>
      <c r="H99" s="139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</row>
    <row r="100" spans="1:20" x14ac:dyDescent="0.35">
      <c r="A100" s="3">
        <v>44978</v>
      </c>
      <c r="B100" s="4"/>
      <c r="C100" s="4">
        <v>30</v>
      </c>
      <c r="D100" s="4" t="s">
        <v>107</v>
      </c>
      <c r="E100" s="9">
        <f t="shared" si="0"/>
        <v>10724.650000000003</v>
      </c>
      <c r="F100" s="19" t="s">
        <v>80</v>
      </c>
      <c r="G100" s="4"/>
      <c r="H100" s="139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</row>
    <row r="101" spans="1:20" x14ac:dyDescent="0.35">
      <c r="A101" s="3">
        <v>44978</v>
      </c>
      <c r="B101" s="4"/>
      <c r="C101" s="4">
        <v>100</v>
      </c>
      <c r="D101" s="4" t="s">
        <v>108</v>
      </c>
      <c r="E101" s="9">
        <f t="shared" si="0"/>
        <v>10824.650000000003</v>
      </c>
      <c r="F101" s="19" t="s">
        <v>80</v>
      </c>
      <c r="G101" s="4"/>
      <c r="H101" s="139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</row>
    <row r="102" spans="1:20" x14ac:dyDescent="0.35">
      <c r="A102" s="3">
        <v>44978</v>
      </c>
      <c r="B102" s="4"/>
      <c r="C102" s="4">
        <v>60</v>
      </c>
      <c r="D102" s="4" t="s">
        <v>109</v>
      </c>
      <c r="E102" s="9">
        <f t="shared" si="0"/>
        <v>10884.650000000003</v>
      </c>
      <c r="F102" s="19" t="s">
        <v>80</v>
      </c>
      <c r="G102" s="4"/>
      <c r="H102" s="139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</row>
    <row r="103" spans="1:20" x14ac:dyDescent="0.35">
      <c r="A103" s="3">
        <v>44978</v>
      </c>
      <c r="B103" s="4"/>
      <c r="C103" s="4">
        <v>30</v>
      </c>
      <c r="D103" s="4" t="s">
        <v>110</v>
      </c>
      <c r="E103" s="9">
        <f t="shared" si="0"/>
        <v>10914.650000000003</v>
      </c>
      <c r="F103" s="19" t="s">
        <v>80</v>
      </c>
      <c r="G103" s="4"/>
      <c r="H103" s="139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</row>
    <row r="104" spans="1:20" x14ac:dyDescent="0.35">
      <c r="A104" s="3">
        <v>44978</v>
      </c>
      <c r="B104" s="4"/>
      <c r="C104" s="4">
        <v>120</v>
      </c>
      <c r="D104" s="4" t="s">
        <v>111</v>
      </c>
      <c r="E104" s="9">
        <f t="shared" si="0"/>
        <v>11034.650000000003</v>
      </c>
      <c r="F104" s="19" t="s">
        <v>80</v>
      </c>
      <c r="G104" s="4"/>
      <c r="H104" s="139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</row>
    <row r="105" spans="1:20" ht="15" thickBot="1" x14ac:dyDescent="0.4">
      <c r="A105" s="3">
        <v>44978</v>
      </c>
      <c r="B105" s="4"/>
      <c r="C105" s="4">
        <v>-4.24</v>
      </c>
      <c r="D105" s="4" t="s">
        <v>87</v>
      </c>
      <c r="E105" s="9">
        <f t="shared" si="0"/>
        <v>11030.410000000003</v>
      </c>
      <c r="F105" s="28" t="s">
        <v>88</v>
      </c>
      <c r="G105" s="4"/>
      <c r="H105" s="139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</row>
    <row r="106" spans="1:20" ht="15" thickBot="1" x14ac:dyDescent="0.4">
      <c r="A106" s="3">
        <v>44979</v>
      </c>
      <c r="B106" s="4"/>
      <c r="C106" s="4">
        <v>-40</v>
      </c>
      <c r="D106" s="4" t="s">
        <v>112</v>
      </c>
      <c r="E106" s="6">
        <f t="shared" si="0"/>
        <v>10990.410000000003</v>
      </c>
      <c r="F106" s="29" t="s">
        <v>80</v>
      </c>
      <c r="G106" s="30"/>
      <c r="H106" s="139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</row>
    <row r="107" spans="1:20" x14ac:dyDescent="0.35">
      <c r="A107" s="3">
        <v>44979</v>
      </c>
      <c r="B107" s="5"/>
      <c r="C107" s="5">
        <v>-1.21</v>
      </c>
      <c r="D107" s="4" t="s">
        <v>87</v>
      </c>
      <c r="E107" s="9">
        <f t="shared" si="0"/>
        <v>10989.200000000004</v>
      </c>
      <c r="F107" s="31" t="s">
        <v>88</v>
      </c>
      <c r="G107" s="5"/>
      <c r="H107" s="140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</row>
    <row r="108" spans="1:20" x14ac:dyDescent="0.35">
      <c r="A108" s="3">
        <v>45006</v>
      </c>
      <c r="B108" s="4"/>
      <c r="C108" s="4">
        <v>30</v>
      </c>
      <c r="D108" s="4" t="s">
        <v>113</v>
      </c>
      <c r="E108" s="9">
        <f t="shared" si="0"/>
        <v>11019.200000000004</v>
      </c>
      <c r="F108" s="19" t="s">
        <v>80</v>
      </c>
      <c r="G108" s="5"/>
      <c r="H108" s="140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</row>
    <row r="109" spans="1:20" x14ac:dyDescent="0.35">
      <c r="A109" s="3">
        <v>45006</v>
      </c>
      <c r="B109" s="4"/>
      <c r="C109" s="4">
        <v>100</v>
      </c>
      <c r="D109" s="4" t="s">
        <v>114</v>
      </c>
      <c r="E109" s="9">
        <f t="shared" si="0"/>
        <v>11119.200000000004</v>
      </c>
      <c r="F109" s="19" t="s">
        <v>80</v>
      </c>
      <c r="G109" s="32"/>
      <c r="H109" s="139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</row>
    <row r="110" spans="1:20" x14ac:dyDescent="0.35">
      <c r="A110" s="3">
        <v>45006</v>
      </c>
      <c r="B110" s="4"/>
      <c r="C110" s="4">
        <v>-1.21</v>
      </c>
      <c r="D110" s="4" t="s">
        <v>87</v>
      </c>
      <c r="E110" s="9">
        <f t="shared" si="0"/>
        <v>11117.990000000005</v>
      </c>
      <c r="F110" s="22" t="s">
        <v>88</v>
      </c>
      <c r="G110" s="32"/>
      <c r="H110" s="139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</row>
    <row r="111" spans="1:20" x14ac:dyDescent="0.35">
      <c r="A111" s="3">
        <v>45040</v>
      </c>
      <c r="B111" s="4"/>
      <c r="C111" s="4">
        <v>10</v>
      </c>
      <c r="D111" s="4" t="s">
        <v>79</v>
      </c>
      <c r="E111" s="9">
        <f t="shared" si="0"/>
        <v>11127.990000000005</v>
      </c>
      <c r="F111" s="19" t="s">
        <v>80</v>
      </c>
      <c r="G111" s="32"/>
      <c r="H111" s="139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</row>
    <row r="112" spans="1:20" x14ac:dyDescent="0.35">
      <c r="A112" s="3">
        <v>45040</v>
      </c>
      <c r="B112" s="4"/>
      <c r="C112" s="4">
        <v>25</v>
      </c>
      <c r="D112" s="4" t="s">
        <v>81</v>
      </c>
      <c r="E112" s="9">
        <f t="shared" si="0"/>
        <v>11152.990000000005</v>
      </c>
      <c r="F112" s="19" t="s">
        <v>80</v>
      </c>
      <c r="G112" s="33"/>
      <c r="H112" s="139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</row>
    <row r="113" spans="1:20" x14ac:dyDescent="0.35">
      <c r="A113" s="3">
        <v>45040</v>
      </c>
      <c r="B113" s="4"/>
      <c r="C113" s="4">
        <v>25</v>
      </c>
      <c r="D113" s="4" t="s">
        <v>115</v>
      </c>
      <c r="E113" s="9">
        <f t="shared" si="0"/>
        <v>11177.990000000005</v>
      </c>
      <c r="F113" s="19" t="s">
        <v>80</v>
      </c>
      <c r="G113" s="9"/>
      <c r="H113" s="139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</row>
    <row r="114" spans="1:20" x14ac:dyDescent="0.35">
      <c r="A114" s="3">
        <v>45040</v>
      </c>
      <c r="B114" s="4"/>
      <c r="C114" s="4">
        <v>50</v>
      </c>
      <c r="D114" s="4" t="s">
        <v>116</v>
      </c>
      <c r="E114" s="9">
        <f t="shared" si="0"/>
        <v>11227.990000000005</v>
      </c>
      <c r="F114" s="19" t="s">
        <v>80</v>
      </c>
      <c r="G114" s="9"/>
      <c r="H114" s="139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</row>
    <row r="115" spans="1:20" x14ac:dyDescent="0.35">
      <c r="A115" s="3">
        <v>45040</v>
      </c>
      <c r="B115" s="4"/>
      <c r="C115" s="4">
        <v>80</v>
      </c>
      <c r="D115" s="4" t="s">
        <v>117</v>
      </c>
      <c r="E115" s="9">
        <f t="shared" si="0"/>
        <v>11307.990000000005</v>
      </c>
      <c r="F115" s="19" t="s">
        <v>80</v>
      </c>
      <c r="G115" s="9"/>
      <c r="H115" s="139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</row>
    <row r="116" spans="1:20" x14ac:dyDescent="0.35">
      <c r="A116" s="3">
        <v>45040</v>
      </c>
      <c r="B116" s="4"/>
      <c r="C116" s="4">
        <v>20</v>
      </c>
      <c r="D116" s="4" t="s">
        <v>118</v>
      </c>
      <c r="E116" s="9">
        <f t="shared" si="0"/>
        <v>11327.990000000005</v>
      </c>
      <c r="F116" s="19" t="s">
        <v>80</v>
      </c>
      <c r="G116" s="9"/>
      <c r="H116" s="139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</row>
    <row r="117" spans="1:20" x14ac:dyDescent="0.35">
      <c r="A117" s="3">
        <v>45040</v>
      </c>
      <c r="B117" s="4"/>
      <c r="C117" s="4">
        <v>25</v>
      </c>
      <c r="D117" s="4" t="s">
        <v>85</v>
      </c>
      <c r="E117" s="9">
        <f t="shared" si="0"/>
        <v>11352.990000000005</v>
      </c>
      <c r="F117" s="19" t="s">
        <v>80</v>
      </c>
      <c r="G117" s="9"/>
      <c r="H117" s="139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</row>
    <row r="118" spans="1:20" x14ac:dyDescent="0.35">
      <c r="A118" s="3">
        <v>45040</v>
      </c>
      <c r="B118" s="4"/>
      <c r="C118" s="4">
        <v>30</v>
      </c>
      <c r="D118" s="4" t="s">
        <v>86</v>
      </c>
      <c r="E118" s="9">
        <f t="shared" si="0"/>
        <v>11382.990000000005</v>
      </c>
      <c r="F118" s="19" t="s">
        <v>80</v>
      </c>
      <c r="G118" s="9"/>
      <c r="H118" s="139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</row>
    <row r="119" spans="1:20" ht="15" thickBot="1" x14ac:dyDescent="0.4">
      <c r="A119" s="3">
        <v>45040</v>
      </c>
      <c r="B119" s="4"/>
      <c r="C119" s="4">
        <v>-4.84</v>
      </c>
      <c r="D119" s="4" t="s">
        <v>87</v>
      </c>
      <c r="E119" s="9">
        <f t="shared" si="0"/>
        <v>11378.150000000005</v>
      </c>
      <c r="F119" s="22" t="s">
        <v>88</v>
      </c>
      <c r="G119" s="9"/>
      <c r="H119" s="139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</row>
    <row r="120" spans="1:20" ht="15" thickBot="1" x14ac:dyDescent="0.4">
      <c r="A120" s="3">
        <v>45043</v>
      </c>
      <c r="B120" s="4"/>
      <c r="C120" s="4">
        <v>-30</v>
      </c>
      <c r="D120" s="4" t="s">
        <v>119</v>
      </c>
      <c r="E120" s="9">
        <f t="shared" si="0"/>
        <v>11348.150000000005</v>
      </c>
      <c r="F120" s="29" t="s">
        <v>80</v>
      </c>
      <c r="G120" s="5"/>
      <c r="H120" s="140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</row>
    <row r="121" spans="1:20" x14ac:dyDescent="0.35">
      <c r="A121" s="3">
        <v>45043</v>
      </c>
      <c r="B121" s="4"/>
      <c r="C121" s="4">
        <v>-1.21</v>
      </c>
      <c r="D121" s="4" t="s">
        <v>87</v>
      </c>
      <c r="E121" s="9">
        <f t="shared" si="0"/>
        <v>11346.940000000006</v>
      </c>
      <c r="F121" s="22" t="s">
        <v>88</v>
      </c>
      <c r="G121" s="4"/>
      <c r="H121" s="139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</row>
    <row r="122" spans="1:20" ht="15" thickBot="1" x14ac:dyDescent="0.4">
      <c r="A122" s="3">
        <v>45054</v>
      </c>
      <c r="B122" s="4"/>
      <c r="C122" s="21">
        <v>50</v>
      </c>
      <c r="D122" s="4" t="s">
        <v>97</v>
      </c>
      <c r="E122" s="9">
        <f t="shared" si="0"/>
        <v>11396.940000000006</v>
      </c>
      <c r="F122" s="34" t="s">
        <v>98</v>
      </c>
      <c r="G122" s="4" t="s">
        <v>99</v>
      </c>
      <c r="H122" s="139" t="s">
        <v>100</v>
      </c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</row>
    <row r="123" spans="1:20" ht="15" thickBot="1" x14ac:dyDescent="0.4">
      <c r="A123" s="3">
        <v>45055.5</v>
      </c>
      <c r="B123" s="4" t="s">
        <v>120</v>
      </c>
      <c r="C123" s="5">
        <v>-21.4</v>
      </c>
      <c r="D123" s="23" t="s">
        <v>31</v>
      </c>
      <c r="E123" s="6">
        <f t="shared" si="0"/>
        <v>11375.540000000006</v>
      </c>
      <c r="F123" s="7" t="s">
        <v>10</v>
      </c>
      <c r="G123" s="35" t="s">
        <v>121</v>
      </c>
      <c r="H123" s="139" t="s">
        <v>122</v>
      </c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</row>
    <row r="124" spans="1:20" x14ac:dyDescent="0.35">
      <c r="A124" s="3">
        <v>45061.5</v>
      </c>
      <c r="B124" s="4"/>
      <c r="C124" s="5">
        <v>420</v>
      </c>
      <c r="D124" s="4" t="s">
        <v>76</v>
      </c>
      <c r="E124" s="9">
        <f t="shared" si="0"/>
        <v>11795.540000000006</v>
      </c>
      <c r="F124" s="10" t="s">
        <v>10</v>
      </c>
      <c r="G124" s="11" t="s">
        <v>11</v>
      </c>
      <c r="H124" s="139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</row>
    <row r="125" spans="1:20" x14ac:dyDescent="0.35">
      <c r="A125" s="3">
        <v>45061.5</v>
      </c>
      <c r="B125" s="4"/>
      <c r="C125" s="5">
        <v>2505</v>
      </c>
      <c r="D125" s="26" t="s">
        <v>101</v>
      </c>
      <c r="E125" s="9">
        <f t="shared" si="0"/>
        <v>14300.540000000006</v>
      </c>
      <c r="F125" s="27"/>
      <c r="G125" s="27"/>
      <c r="H125" s="141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</row>
    <row r="126" spans="1:20" x14ac:dyDescent="0.35">
      <c r="A126" s="3">
        <v>45062.5</v>
      </c>
      <c r="B126" s="4"/>
      <c r="C126" s="5">
        <v>2505</v>
      </c>
      <c r="D126" s="26" t="s">
        <v>101</v>
      </c>
      <c r="E126" s="9">
        <f t="shared" si="0"/>
        <v>16805.540000000008</v>
      </c>
      <c r="F126" s="27"/>
      <c r="G126" s="27"/>
      <c r="H126" s="141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</row>
    <row r="127" spans="1:20" x14ac:dyDescent="0.35">
      <c r="A127" s="3">
        <v>45068.5</v>
      </c>
      <c r="B127" s="4"/>
      <c r="C127" s="5">
        <v>-2505</v>
      </c>
      <c r="D127" s="26" t="s">
        <v>101</v>
      </c>
      <c r="E127" s="9">
        <f t="shared" si="0"/>
        <v>14300.540000000008</v>
      </c>
      <c r="F127" s="27"/>
      <c r="G127" s="27"/>
      <c r="H127" s="141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</row>
    <row r="128" spans="1:20" x14ac:dyDescent="0.35">
      <c r="A128" s="3">
        <v>45069.5</v>
      </c>
      <c r="B128" s="4"/>
      <c r="C128" s="5">
        <v>-2505</v>
      </c>
      <c r="D128" s="26" t="s">
        <v>101</v>
      </c>
      <c r="E128" s="9">
        <f t="shared" si="0"/>
        <v>11795.540000000008</v>
      </c>
      <c r="F128" s="27"/>
      <c r="G128" s="27"/>
      <c r="H128" s="141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</row>
    <row r="129" spans="1:20" x14ac:dyDescent="0.35">
      <c r="A129" s="3">
        <v>45070.5</v>
      </c>
      <c r="B129" s="4"/>
      <c r="C129" s="5">
        <v>465</v>
      </c>
      <c r="D129" s="4" t="s">
        <v>123</v>
      </c>
      <c r="E129" s="9">
        <f t="shared" si="0"/>
        <v>12260.540000000008</v>
      </c>
      <c r="F129" s="12" t="s">
        <v>10</v>
      </c>
      <c r="G129" s="36" t="s">
        <v>121</v>
      </c>
      <c r="H129" s="139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</row>
    <row r="130" spans="1:20" x14ac:dyDescent="0.35">
      <c r="A130" s="3">
        <v>45070</v>
      </c>
      <c r="B130" s="4"/>
      <c r="C130" s="4">
        <v>20</v>
      </c>
      <c r="D130" s="4" t="s">
        <v>124</v>
      </c>
      <c r="E130" s="9">
        <f t="shared" si="0"/>
        <v>12280.540000000008</v>
      </c>
      <c r="F130" s="19" t="s">
        <v>80</v>
      </c>
      <c r="G130" s="9"/>
      <c r="H130" s="139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</row>
    <row r="131" spans="1:20" x14ac:dyDescent="0.35">
      <c r="A131" s="3">
        <v>45070</v>
      </c>
      <c r="B131" s="4"/>
      <c r="C131" s="4">
        <v>20</v>
      </c>
      <c r="D131" s="4" t="s">
        <v>125</v>
      </c>
      <c r="E131" s="9">
        <f t="shared" si="0"/>
        <v>12300.540000000008</v>
      </c>
      <c r="F131" s="19" t="s">
        <v>80</v>
      </c>
      <c r="G131" s="5"/>
      <c r="H131" s="140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</row>
    <row r="132" spans="1:20" x14ac:dyDescent="0.35">
      <c r="A132" s="3">
        <v>45070</v>
      </c>
      <c r="B132" s="4"/>
      <c r="C132" s="4">
        <v>20</v>
      </c>
      <c r="D132" s="4" t="s">
        <v>126</v>
      </c>
      <c r="E132" s="9">
        <f t="shared" si="0"/>
        <v>12320.540000000008</v>
      </c>
      <c r="F132" s="19" t="s">
        <v>80</v>
      </c>
      <c r="G132" s="9"/>
      <c r="H132" s="139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</row>
    <row r="133" spans="1:20" x14ac:dyDescent="0.35">
      <c r="A133" s="3">
        <v>45070</v>
      </c>
      <c r="B133" s="4"/>
      <c r="C133" s="4">
        <v>50</v>
      </c>
      <c r="D133" s="4" t="s">
        <v>127</v>
      </c>
      <c r="E133" s="9">
        <f t="shared" si="0"/>
        <v>12370.540000000008</v>
      </c>
      <c r="F133" s="19" t="s">
        <v>80</v>
      </c>
      <c r="G133" s="9"/>
      <c r="H133" s="139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</row>
    <row r="134" spans="1:20" x14ac:dyDescent="0.35">
      <c r="A134" s="3">
        <v>45070</v>
      </c>
      <c r="B134" s="4"/>
      <c r="C134" s="4">
        <v>60</v>
      </c>
      <c r="D134" s="4" t="s">
        <v>109</v>
      </c>
      <c r="E134" s="9">
        <f t="shared" si="0"/>
        <v>12430.540000000008</v>
      </c>
      <c r="F134" s="19" t="s">
        <v>80</v>
      </c>
      <c r="G134" s="9"/>
      <c r="H134" s="139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</row>
    <row r="135" spans="1:20" x14ac:dyDescent="0.35">
      <c r="A135" s="3">
        <v>45070</v>
      </c>
      <c r="B135" s="4"/>
      <c r="C135" s="4">
        <v>30</v>
      </c>
      <c r="D135" s="4" t="s">
        <v>110</v>
      </c>
      <c r="E135" s="9">
        <f t="shared" si="0"/>
        <v>12460.540000000008</v>
      </c>
      <c r="F135" s="19" t="s">
        <v>80</v>
      </c>
      <c r="G135" s="9"/>
      <c r="H135" s="139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</row>
    <row r="136" spans="1:20" x14ac:dyDescent="0.35">
      <c r="A136" s="3">
        <v>45070</v>
      </c>
      <c r="B136" s="4"/>
      <c r="C136" s="4">
        <v>-3.63</v>
      </c>
      <c r="D136" s="4" t="s">
        <v>87</v>
      </c>
      <c r="E136" s="9">
        <f t="shared" si="0"/>
        <v>12456.910000000009</v>
      </c>
      <c r="F136" s="22" t="s">
        <v>88</v>
      </c>
      <c r="G136" s="9"/>
      <c r="H136" s="139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</row>
    <row r="137" spans="1:20" x14ac:dyDescent="0.35">
      <c r="A137" s="3">
        <v>45072.5</v>
      </c>
      <c r="B137" s="4"/>
      <c r="C137" s="5">
        <v>305</v>
      </c>
      <c r="D137" s="4" t="s">
        <v>128</v>
      </c>
      <c r="E137" s="9">
        <f t="shared" si="0"/>
        <v>12761.910000000009</v>
      </c>
      <c r="F137" s="12" t="s">
        <v>10</v>
      </c>
      <c r="G137" s="36" t="s">
        <v>121</v>
      </c>
      <c r="H137" s="139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</row>
    <row r="138" spans="1:20" x14ac:dyDescent="0.35">
      <c r="A138" s="3">
        <v>45089.5</v>
      </c>
      <c r="B138" s="4" t="s">
        <v>129</v>
      </c>
      <c r="C138" s="5">
        <v>-5</v>
      </c>
      <c r="D138" s="4" t="s">
        <v>130</v>
      </c>
      <c r="E138" s="9">
        <f t="shared" ref="E138:E201" si="1">E137+C138</f>
        <v>12756.910000000009</v>
      </c>
      <c r="F138" s="22" t="s">
        <v>88</v>
      </c>
      <c r="G138" s="4"/>
      <c r="H138" s="139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</row>
    <row r="139" spans="1:20" x14ac:dyDescent="0.35">
      <c r="A139" s="3">
        <v>45097</v>
      </c>
      <c r="B139" s="4"/>
      <c r="C139" s="4">
        <v>30</v>
      </c>
      <c r="D139" s="4" t="s">
        <v>113</v>
      </c>
      <c r="E139" s="9">
        <f t="shared" si="1"/>
        <v>12786.910000000009</v>
      </c>
      <c r="F139" s="19" t="s">
        <v>80</v>
      </c>
      <c r="G139" s="5"/>
      <c r="H139" s="140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</row>
    <row r="140" spans="1:20" x14ac:dyDescent="0.35">
      <c r="A140" s="3">
        <v>45097</v>
      </c>
      <c r="B140" s="4"/>
      <c r="C140" s="4">
        <v>30</v>
      </c>
      <c r="D140" s="4" t="s">
        <v>86</v>
      </c>
      <c r="E140" s="9">
        <f t="shared" si="1"/>
        <v>12816.910000000009</v>
      </c>
      <c r="F140" s="19" t="s">
        <v>80</v>
      </c>
      <c r="G140" s="9"/>
      <c r="H140" s="139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</row>
    <row r="141" spans="1:20" x14ac:dyDescent="0.35">
      <c r="A141" s="3">
        <v>45097</v>
      </c>
      <c r="B141" s="4"/>
      <c r="C141" s="4">
        <v>100</v>
      </c>
      <c r="D141" s="4" t="s">
        <v>114</v>
      </c>
      <c r="E141" s="9">
        <f t="shared" si="1"/>
        <v>12916.910000000009</v>
      </c>
      <c r="F141" s="19" t="s">
        <v>80</v>
      </c>
      <c r="G141" s="9"/>
      <c r="H141" s="139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</row>
    <row r="142" spans="1:20" x14ac:dyDescent="0.35">
      <c r="A142" s="3">
        <v>45097</v>
      </c>
      <c r="B142" s="4"/>
      <c r="C142" s="4">
        <v>-1.82</v>
      </c>
      <c r="D142" s="4" t="s">
        <v>87</v>
      </c>
      <c r="E142" s="9">
        <f t="shared" si="1"/>
        <v>12915.090000000009</v>
      </c>
      <c r="F142" s="22" t="s">
        <v>88</v>
      </c>
      <c r="G142" s="9"/>
      <c r="H142" s="139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</row>
    <row r="143" spans="1:20" x14ac:dyDescent="0.35">
      <c r="A143" s="3">
        <v>45110.5</v>
      </c>
      <c r="B143" s="4"/>
      <c r="C143" s="5">
        <v>285</v>
      </c>
      <c r="D143" s="4" t="s">
        <v>123</v>
      </c>
      <c r="E143" s="9">
        <f t="shared" si="1"/>
        <v>13200.090000000009</v>
      </c>
      <c r="F143" s="12" t="s">
        <v>10</v>
      </c>
      <c r="G143" s="36" t="s">
        <v>121</v>
      </c>
      <c r="H143" s="139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</row>
    <row r="144" spans="1:20" x14ac:dyDescent="0.35">
      <c r="A144" s="3">
        <v>45141</v>
      </c>
      <c r="B144" s="4"/>
      <c r="C144" s="4">
        <v>10</v>
      </c>
      <c r="D144" s="4" t="s">
        <v>79</v>
      </c>
      <c r="E144" s="9">
        <f t="shared" si="1"/>
        <v>13210.090000000009</v>
      </c>
      <c r="F144" s="19" t="s">
        <v>80</v>
      </c>
      <c r="G144" s="9"/>
      <c r="H144" s="139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</row>
    <row r="145" spans="1:20" x14ac:dyDescent="0.35">
      <c r="A145" s="3">
        <v>45141</v>
      </c>
      <c r="B145" s="4"/>
      <c r="C145" s="4">
        <v>25</v>
      </c>
      <c r="D145" s="4" t="s">
        <v>81</v>
      </c>
      <c r="E145" s="9">
        <f t="shared" si="1"/>
        <v>13235.090000000009</v>
      </c>
      <c r="F145" s="19" t="s">
        <v>80</v>
      </c>
      <c r="G145" s="9"/>
      <c r="H145" s="139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</row>
    <row r="146" spans="1:20" x14ac:dyDescent="0.35">
      <c r="A146" s="3">
        <v>45141</v>
      </c>
      <c r="B146" s="4"/>
      <c r="C146" s="4">
        <v>25</v>
      </c>
      <c r="D146" s="4" t="s">
        <v>85</v>
      </c>
      <c r="E146" s="9">
        <f t="shared" si="1"/>
        <v>13260.090000000009</v>
      </c>
      <c r="F146" s="19" t="s">
        <v>80</v>
      </c>
      <c r="G146" s="9"/>
      <c r="H146" s="139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</row>
    <row r="147" spans="1:20" x14ac:dyDescent="0.35">
      <c r="A147" s="3">
        <v>45141</v>
      </c>
      <c r="B147" s="4"/>
      <c r="C147" s="4">
        <v>30</v>
      </c>
      <c r="D147" s="4" t="s">
        <v>86</v>
      </c>
      <c r="E147" s="9">
        <f t="shared" si="1"/>
        <v>13290.090000000009</v>
      </c>
      <c r="F147" s="19" t="s">
        <v>80</v>
      </c>
      <c r="G147" s="9"/>
      <c r="H147" s="139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</row>
    <row r="148" spans="1:20" x14ac:dyDescent="0.35">
      <c r="A148" s="3">
        <v>45141</v>
      </c>
      <c r="B148" s="4"/>
      <c r="C148" s="4">
        <v>-2.42</v>
      </c>
      <c r="D148" s="4" t="s">
        <v>87</v>
      </c>
      <c r="E148" s="9">
        <f t="shared" si="1"/>
        <v>13287.670000000009</v>
      </c>
      <c r="F148" s="22" t="s">
        <v>88</v>
      </c>
      <c r="G148" s="9"/>
      <c r="H148" s="139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</row>
    <row r="149" spans="1:20" x14ac:dyDescent="0.35">
      <c r="A149" s="3">
        <v>45145</v>
      </c>
      <c r="B149" s="4"/>
      <c r="C149" s="4">
        <v>50</v>
      </c>
      <c r="D149" s="4" t="s">
        <v>97</v>
      </c>
      <c r="E149" s="9">
        <f t="shared" si="1"/>
        <v>13337.670000000009</v>
      </c>
      <c r="F149" s="25" t="s">
        <v>98</v>
      </c>
      <c r="G149" s="4" t="s">
        <v>99</v>
      </c>
      <c r="H149" s="139" t="s">
        <v>100</v>
      </c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</row>
    <row r="150" spans="1:20" x14ac:dyDescent="0.35">
      <c r="A150" s="3">
        <v>45154.5</v>
      </c>
      <c r="B150" s="4"/>
      <c r="C150" s="5">
        <v>2505</v>
      </c>
      <c r="D150" s="26" t="s">
        <v>101</v>
      </c>
      <c r="E150" s="9">
        <f t="shared" si="1"/>
        <v>15842.670000000009</v>
      </c>
      <c r="F150" s="27"/>
      <c r="G150" s="27"/>
      <c r="H150" s="141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</row>
    <row r="151" spans="1:20" x14ac:dyDescent="0.35">
      <c r="A151" s="3">
        <v>45159.5</v>
      </c>
      <c r="B151" s="4"/>
      <c r="C151" s="5">
        <v>-2505</v>
      </c>
      <c r="D151" s="26" t="s">
        <v>101</v>
      </c>
      <c r="E151" s="9">
        <f t="shared" si="1"/>
        <v>13337.670000000009</v>
      </c>
      <c r="F151" s="27"/>
      <c r="G151" s="27"/>
      <c r="H151" s="141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</row>
    <row r="152" spans="1:20" x14ac:dyDescent="0.35">
      <c r="A152" s="3">
        <v>45169.5</v>
      </c>
      <c r="B152" s="4" t="s">
        <v>131</v>
      </c>
      <c r="C152" s="5">
        <v>-30.06</v>
      </c>
      <c r="D152" s="4" t="s">
        <v>132</v>
      </c>
      <c r="E152" s="9">
        <f t="shared" si="1"/>
        <v>13307.61000000001</v>
      </c>
      <c r="F152" s="22" t="s">
        <v>88</v>
      </c>
      <c r="G152" s="9"/>
      <c r="H152" s="139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</row>
    <row r="153" spans="1:20" x14ac:dyDescent="0.35">
      <c r="A153" s="3">
        <v>45174</v>
      </c>
      <c r="B153" s="4"/>
      <c r="C153" s="4">
        <v>30</v>
      </c>
      <c r="D153" s="4" t="s">
        <v>107</v>
      </c>
      <c r="E153" s="9">
        <f t="shared" si="1"/>
        <v>13337.61000000001</v>
      </c>
      <c r="F153" s="19" t="s">
        <v>80</v>
      </c>
      <c r="G153" s="9"/>
      <c r="H153" s="139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</row>
    <row r="154" spans="1:20" x14ac:dyDescent="0.35">
      <c r="A154" s="3">
        <v>45174</v>
      </c>
      <c r="B154" s="4"/>
      <c r="C154" s="4">
        <v>100</v>
      </c>
      <c r="D154" s="4" t="s">
        <v>133</v>
      </c>
      <c r="E154" s="9">
        <f t="shared" si="1"/>
        <v>13437.61000000001</v>
      </c>
      <c r="F154" s="19" t="s">
        <v>80</v>
      </c>
      <c r="G154" s="9"/>
      <c r="H154" s="139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</row>
    <row r="155" spans="1:20" x14ac:dyDescent="0.35">
      <c r="A155" s="3">
        <v>45174</v>
      </c>
      <c r="B155" s="4"/>
      <c r="C155" s="4">
        <v>60</v>
      </c>
      <c r="D155" s="4" t="s">
        <v>109</v>
      </c>
      <c r="E155" s="9">
        <f t="shared" si="1"/>
        <v>13497.61000000001</v>
      </c>
      <c r="F155" s="19" t="s">
        <v>80</v>
      </c>
      <c r="G155" s="9"/>
      <c r="H155" s="139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</row>
    <row r="156" spans="1:20" x14ac:dyDescent="0.35">
      <c r="A156" s="3">
        <v>45174</v>
      </c>
      <c r="B156" s="4"/>
      <c r="C156" s="4">
        <v>30</v>
      </c>
      <c r="D156" s="4" t="s">
        <v>110</v>
      </c>
      <c r="E156" s="9">
        <f t="shared" si="1"/>
        <v>13527.61000000001</v>
      </c>
      <c r="F156" s="19" t="s">
        <v>80</v>
      </c>
      <c r="G156" s="9"/>
      <c r="H156" s="139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</row>
    <row r="157" spans="1:20" x14ac:dyDescent="0.35">
      <c r="A157" s="3">
        <v>45174</v>
      </c>
      <c r="B157" s="4"/>
      <c r="C157" s="4">
        <v>-2.42</v>
      </c>
      <c r="D157" s="4" t="s">
        <v>87</v>
      </c>
      <c r="E157" s="9">
        <f t="shared" si="1"/>
        <v>13525.19000000001</v>
      </c>
      <c r="F157" s="22" t="s">
        <v>88</v>
      </c>
      <c r="G157" s="9"/>
      <c r="H157" s="139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</row>
    <row r="158" spans="1:20" x14ac:dyDescent="0.35">
      <c r="A158" s="3">
        <v>45176</v>
      </c>
      <c r="B158" s="4"/>
      <c r="C158" s="4">
        <v>131</v>
      </c>
      <c r="D158" s="4" t="s">
        <v>134</v>
      </c>
      <c r="E158" s="9">
        <f t="shared" si="1"/>
        <v>13656.19000000001</v>
      </c>
      <c r="F158" s="25" t="s">
        <v>98</v>
      </c>
      <c r="G158" s="4" t="s">
        <v>99</v>
      </c>
      <c r="H158" s="139" t="s">
        <v>104</v>
      </c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</row>
    <row r="159" spans="1:20" x14ac:dyDescent="0.35">
      <c r="A159" s="3">
        <v>45180</v>
      </c>
      <c r="B159" s="4"/>
      <c r="C159" s="4">
        <v>150</v>
      </c>
      <c r="D159" s="4" t="s">
        <v>135</v>
      </c>
      <c r="E159" s="9">
        <f t="shared" si="1"/>
        <v>13806.19000000001</v>
      </c>
      <c r="F159" s="25" t="s">
        <v>98</v>
      </c>
      <c r="G159" s="4" t="s">
        <v>99</v>
      </c>
      <c r="H159" s="139" t="s">
        <v>104</v>
      </c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</row>
    <row r="160" spans="1:20" x14ac:dyDescent="0.35">
      <c r="A160" s="3">
        <v>45195</v>
      </c>
      <c r="B160" s="4"/>
      <c r="C160" s="4">
        <v>100</v>
      </c>
      <c r="D160" s="4" t="s">
        <v>136</v>
      </c>
      <c r="E160" s="9">
        <f t="shared" si="1"/>
        <v>13906.19000000001</v>
      </c>
      <c r="F160" s="19" t="s">
        <v>80</v>
      </c>
      <c r="G160" s="4"/>
      <c r="H160" s="139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</row>
    <row r="161" spans="1:20" x14ac:dyDescent="0.35">
      <c r="A161" s="3">
        <v>45195</v>
      </c>
      <c r="B161" s="4"/>
      <c r="C161" s="4">
        <v>100</v>
      </c>
      <c r="D161" s="4" t="s">
        <v>137</v>
      </c>
      <c r="E161" s="9">
        <f t="shared" si="1"/>
        <v>14006.19000000001</v>
      </c>
      <c r="F161" s="19" t="s">
        <v>80</v>
      </c>
      <c r="G161" s="9"/>
      <c r="H161" s="139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</row>
    <row r="162" spans="1:20" x14ac:dyDescent="0.35">
      <c r="A162" s="3">
        <v>45195</v>
      </c>
      <c r="B162" s="4"/>
      <c r="C162" s="4">
        <v>30</v>
      </c>
      <c r="D162" s="4" t="s">
        <v>113</v>
      </c>
      <c r="E162" s="9">
        <f t="shared" si="1"/>
        <v>14036.19000000001</v>
      </c>
      <c r="F162" s="19" t="s">
        <v>80</v>
      </c>
      <c r="G162" s="9"/>
      <c r="H162" s="139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</row>
    <row r="163" spans="1:20" x14ac:dyDescent="0.35">
      <c r="A163" s="3">
        <v>45195</v>
      </c>
      <c r="B163" s="4"/>
      <c r="C163" s="4">
        <v>100</v>
      </c>
      <c r="D163" s="4" t="s">
        <v>114</v>
      </c>
      <c r="E163" s="9">
        <f t="shared" si="1"/>
        <v>14136.19000000001</v>
      </c>
      <c r="F163" s="19" t="s">
        <v>80</v>
      </c>
      <c r="G163" s="9"/>
      <c r="H163" s="139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</row>
    <row r="164" spans="1:20" x14ac:dyDescent="0.35">
      <c r="A164" s="3">
        <v>45195</v>
      </c>
      <c r="B164" s="4"/>
      <c r="C164" s="4">
        <v>-2.42</v>
      </c>
      <c r="D164" s="4" t="s">
        <v>87</v>
      </c>
      <c r="E164" s="9">
        <f t="shared" si="1"/>
        <v>14133.77000000001</v>
      </c>
      <c r="F164" s="22" t="s">
        <v>88</v>
      </c>
      <c r="G164" s="9"/>
      <c r="H164" s="139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</row>
    <row r="165" spans="1:20" x14ac:dyDescent="0.35">
      <c r="A165" s="3">
        <v>45219</v>
      </c>
      <c r="B165" s="4"/>
      <c r="C165" s="4">
        <v>40</v>
      </c>
      <c r="D165" s="4" t="s">
        <v>138</v>
      </c>
      <c r="E165" s="9">
        <f t="shared" si="1"/>
        <v>14173.77000000001</v>
      </c>
      <c r="F165" s="19" t="s">
        <v>80</v>
      </c>
      <c r="G165" s="9"/>
      <c r="H165" s="139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</row>
    <row r="166" spans="1:20" x14ac:dyDescent="0.35">
      <c r="A166" s="3">
        <v>45219</v>
      </c>
      <c r="B166" s="4"/>
      <c r="C166" s="4">
        <v>40</v>
      </c>
      <c r="D166" s="4" t="s">
        <v>139</v>
      </c>
      <c r="E166" s="9">
        <f t="shared" si="1"/>
        <v>14213.77000000001</v>
      </c>
      <c r="F166" s="19" t="s">
        <v>80</v>
      </c>
      <c r="G166" s="9"/>
      <c r="H166" s="139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</row>
    <row r="167" spans="1:20" x14ac:dyDescent="0.35">
      <c r="A167" s="3">
        <v>45219</v>
      </c>
      <c r="B167" s="4"/>
      <c r="C167" s="4">
        <v>100</v>
      </c>
      <c r="D167" s="4" t="s">
        <v>140</v>
      </c>
      <c r="E167" s="9">
        <f t="shared" si="1"/>
        <v>14313.77000000001</v>
      </c>
      <c r="F167" s="19" t="s">
        <v>80</v>
      </c>
      <c r="G167" s="9"/>
      <c r="H167" s="139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</row>
    <row r="168" spans="1:20" x14ac:dyDescent="0.35">
      <c r="A168" s="3">
        <v>45219</v>
      </c>
      <c r="B168" s="4"/>
      <c r="C168" s="4">
        <v>10</v>
      </c>
      <c r="D168" s="4" t="s">
        <v>79</v>
      </c>
      <c r="E168" s="9">
        <f t="shared" si="1"/>
        <v>14323.77000000001</v>
      </c>
      <c r="F168" s="19" t="s">
        <v>80</v>
      </c>
      <c r="G168" s="9"/>
      <c r="H168" s="139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</row>
    <row r="169" spans="1:20" x14ac:dyDescent="0.35">
      <c r="A169" s="3">
        <v>45219</v>
      </c>
      <c r="B169" s="4"/>
      <c r="C169" s="4">
        <v>50</v>
      </c>
      <c r="D169" s="4" t="s">
        <v>141</v>
      </c>
      <c r="E169" s="9">
        <f t="shared" si="1"/>
        <v>14373.77000000001</v>
      </c>
      <c r="F169" s="19" t="s">
        <v>80</v>
      </c>
      <c r="G169" s="9"/>
      <c r="H169" s="139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</row>
    <row r="170" spans="1:20" x14ac:dyDescent="0.35">
      <c r="A170" s="3">
        <v>45219</v>
      </c>
      <c r="B170" s="4"/>
      <c r="C170" s="4">
        <v>40</v>
      </c>
      <c r="D170" s="4" t="s">
        <v>142</v>
      </c>
      <c r="E170" s="9">
        <f t="shared" si="1"/>
        <v>14413.77000000001</v>
      </c>
      <c r="F170" s="19" t="s">
        <v>80</v>
      </c>
      <c r="G170" s="9"/>
      <c r="H170" s="139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</row>
    <row r="171" spans="1:20" x14ac:dyDescent="0.35">
      <c r="A171" s="3">
        <v>45219</v>
      </c>
      <c r="B171" s="4"/>
      <c r="C171" s="4">
        <v>40</v>
      </c>
      <c r="D171" s="4" t="s">
        <v>143</v>
      </c>
      <c r="E171" s="9">
        <f t="shared" si="1"/>
        <v>14453.77000000001</v>
      </c>
      <c r="F171" s="19" t="s">
        <v>80</v>
      </c>
      <c r="G171" s="9"/>
      <c r="H171" s="139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</row>
    <row r="172" spans="1:20" x14ac:dyDescent="0.35">
      <c r="A172" s="3">
        <v>45219</v>
      </c>
      <c r="B172" s="4"/>
      <c r="C172" s="4">
        <v>100</v>
      </c>
      <c r="D172" s="4" t="s">
        <v>144</v>
      </c>
      <c r="E172" s="9">
        <f t="shared" si="1"/>
        <v>14553.77000000001</v>
      </c>
      <c r="F172" s="19" t="s">
        <v>80</v>
      </c>
      <c r="G172" s="9"/>
      <c r="H172" s="139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</row>
    <row r="173" spans="1:20" x14ac:dyDescent="0.35">
      <c r="A173" s="3">
        <v>45219</v>
      </c>
      <c r="B173" s="4"/>
      <c r="C173" s="4">
        <v>25</v>
      </c>
      <c r="D173" s="4" t="s">
        <v>81</v>
      </c>
      <c r="E173" s="9">
        <f t="shared" si="1"/>
        <v>14578.77000000001</v>
      </c>
      <c r="F173" s="19" t="s">
        <v>80</v>
      </c>
      <c r="G173" s="9"/>
      <c r="H173" s="139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</row>
    <row r="174" spans="1:20" x14ac:dyDescent="0.35">
      <c r="A174" s="3">
        <v>45219</v>
      </c>
      <c r="B174" s="4"/>
      <c r="C174" s="4">
        <v>25</v>
      </c>
      <c r="D174" s="4" t="s">
        <v>115</v>
      </c>
      <c r="E174" s="9">
        <f t="shared" si="1"/>
        <v>14603.77000000001</v>
      </c>
      <c r="F174" s="19" t="s">
        <v>80</v>
      </c>
      <c r="G174" s="9"/>
      <c r="H174" s="139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</row>
    <row r="175" spans="1:20" x14ac:dyDescent="0.35">
      <c r="A175" s="3">
        <v>45219</v>
      </c>
      <c r="B175" s="4"/>
      <c r="C175" s="4">
        <v>40</v>
      </c>
      <c r="D175" s="4" t="s">
        <v>145</v>
      </c>
      <c r="E175" s="9">
        <f t="shared" si="1"/>
        <v>14643.77000000001</v>
      </c>
      <c r="F175" s="19" t="s">
        <v>80</v>
      </c>
      <c r="G175" s="9"/>
      <c r="H175" s="139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</row>
    <row r="176" spans="1:20" x14ac:dyDescent="0.35">
      <c r="A176" s="3">
        <v>45219</v>
      </c>
      <c r="B176" s="4"/>
      <c r="C176" s="4">
        <v>50</v>
      </c>
      <c r="D176" s="4" t="s">
        <v>116</v>
      </c>
      <c r="E176" s="9">
        <f t="shared" si="1"/>
        <v>14693.77000000001</v>
      </c>
      <c r="F176" s="19" t="s">
        <v>80</v>
      </c>
      <c r="G176" s="9"/>
      <c r="H176" s="139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</row>
    <row r="177" spans="1:20" x14ac:dyDescent="0.35">
      <c r="A177" s="3">
        <v>45219</v>
      </c>
      <c r="B177" s="4"/>
      <c r="C177" s="21">
        <v>80</v>
      </c>
      <c r="D177" s="4" t="s">
        <v>117</v>
      </c>
      <c r="E177" s="9">
        <f t="shared" si="1"/>
        <v>14773.77000000001</v>
      </c>
      <c r="F177" s="19" t="s">
        <v>80</v>
      </c>
      <c r="G177" s="4"/>
      <c r="H177" s="139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</row>
    <row r="178" spans="1:20" x14ac:dyDescent="0.35">
      <c r="A178" s="3">
        <v>45219</v>
      </c>
      <c r="B178" s="4"/>
      <c r="C178" s="23">
        <v>20</v>
      </c>
      <c r="D178" s="4" t="s">
        <v>118</v>
      </c>
      <c r="E178" s="9">
        <f t="shared" si="1"/>
        <v>14793.77000000001</v>
      </c>
      <c r="F178" s="19" t="s">
        <v>80</v>
      </c>
      <c r="G178" s="4"/>
      <c r="H178" s="139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</row>
    <row r="179" spans="1:20" x14ac:dyDescent="0.35">
      <c r="A179" s="3">
        <v>45219</v>
      </c>
      <c r="B179" s="4"/>
      <c r="C179" s="23">
        <v>40</v>
      </c>
      <c r="D179" s="4" t="s">
        <v>146</v>
      </c>
      <c r="E179" s="9">
        <f t="shared" si="1"/>
        <v>14833.77000000001</v>
      </c>
      <c r="F179" s="19" t="s">
        <v>80</v>
      </c>
      <c r="G179" s="5"/>
      <c r="H179" s="140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</row>
    <row r="180" spans="1:20" x14ac:dyDescent="0.35">
      <c r="A180" s="3">
        <v>45219</v>
      </c>
      <c r="B180" s="4"/>
      <c r="C180" s="23">
        <v>40</v>
      </c>
      <c r="D180" s="4" t="s">
        <v>147</v>
      </c>
      <c r="E180" s="9">
        <f t="shared" si="1"/>
        <v>14873.77000000001</v>
      </c>
      <c r="F180" s="19" t="s">
        <v>80</v>
      </c>
      <c r="G180" s="9"/>
      <c r="H180" s="139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</row>
    <row r="181" spans="1:20" x14ac:dyDescent="0.35">
      <c r="A181" s="3">
        <v>45219</v>
      </c>
      <c r="B181" s="4"/>
      <c r="C181" s="23">
        <v>40</v>
      </c>
      <c r="D181" s="4" t="s">
        <v>148</v>
      </c>
      <c r="E181" s="9">
        <f t="shared" si="1"/>
        <v>14913.77000000001</v>
      </c>
      <c r="F181" s="19" t="s">
        <v>80</v>
      </c>
      <c r="G181" s="9"/>
      <c r="H181" s="139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</row>
    <row r="182" spans="1:20" x14ac:dyDescent="0.35">
      <c r="A182" s="3">
        <v>45219</v>
      </c>
      <c r="B182" s="4"/>
      <c r="C182" s="23">
        <v>25</v>
      </c>
      <c r="D182" s="4" t="s">
        <v>85</v>
      </c>
      <c r="E182" s="9">
        <f t="shared" si="1"/>
        <v>14938.77000000001</v>
      </c>
      <c r="F182" s="19" t="s">
        <v>80</v>
      </c>
      <c r="G182" s="9"/>
      <c r="H182" s="139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</row>
    <row r="183" spans="1:20" x14ac:dyDescent="0.35">
      <c r="A183" s="3">
        <v>45219</v>
      </c>
      <c r="B183" s="4"/>
      <c r="C183" s="23">
        <v>30</v>
      </c>
      <c r="D183" s="4" t="s">
        <v>86</v>
      </c>
      <c r="E183" s="9">
        <f t="shared" si="1"/>
        <v>14968.77000000001</v>
      </c>
      <c r="F183" s="19" t="s">
        <v>80</v>
      </c>
      <c r="G183" s="9"/>
      <c r="H183" s="139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</row>
    <row r="184" spans="1:20" x14ac:dyDescent="0.35">
      <c r="A184" s="3">
        <v>45219</v>
      </c>
      <c r="B184" s="4"/>
      <c r="C184" s="23">
        <v>-11.5</v>
      </c>
      <c r="D184" s="4" t="s">
        <v>87</v>
      </c>
      <c r="E184" s="9">
        <f t="shared" si="1"/>
        <v>14957.27000000001</v>
      </c>
      <c r="F184" s="22" t="s">
        <v>88</v>
      </c>
      <c r="G184" s="9"/>
      <c r="H184" s="139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</row>
    <row r="185" spans="1:20" x14ac:dyDescent="0.35">
      <c r="A185" s="3">
        <v>45237</v>
      </c>
      <c r="B185" s="4"/>
      <c r="C185" s="23">
        <v>50</v>
      </c>
      <c r="D185" s="4" t="s">
        <v>97</v>
      </c>
      <c r="E185" s="9">
        <f t="shared" si="1"/>
        <v>15007.27000000001</v>
      </c>
      <c r="F185" s="25" t="s">
        <v>98</v>
      </c>
      <c r="G185" s="4" t="s">
        <v>99</v>
      </c>
      <c r="H185" s="139" t="s">
        <v>100</v>
      </c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</row>
    <row r="186" spans="1:20" x14ac:dyDescent="0.35">
      <c r="A186" s="3">
        <v>45245.5</v>
      </c>
      <c r="B186" s="4"/>
      <c r="C186" s="23">
        <v>2505</v>
      </c>
      <c r="D186" s="26" t="s">
        <v>101</v>
      </c>
      <c r="E186" s="9">
        <f t="shared" si="1"/>
        <v>17512.270000000011</v>
      </c>
      <c r="F186" s="27"/>
      <c r="G186" s="27"/>
      <c r="H186" s="141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</row>
    <row r="187" spans="1:20" x14ac:dyDescent="0.35">
      <c r="A187" s="3">
        <v>45250.5</v>
      </c>
      <c r="B187" s="4"/>
      <c r="C187" s="23">
        <v>-2505</v>
      </c>
      <c r="D187" s="26" t="s">
        <v>101</v>
      </c>
      <c r="E187" s="9">
        <f t="shared" si="1"/>
        <v>15007.270000000011</v>
      </c>
      <c r="F187" s="27"/>
      <c r="G187" s="27"/>
      <c r="H187" s="141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</row>
    <row r="188" spans="1:20" x14ac:dyDescent="0.35">
      <c r="A188" s="3">
        <v>45259</v>
      </c>
      <c r="B188" s="4"/>
      <c r="C188" s="23">
        <v>20</v>
      </c>
      <c r="D188" s="4" t="s">
        <v>124</v>
      </c>
      <c r="E188" s="9">
        <f t="shared" si="1"/>
        <v>15027.270000000011</v>
      </c>
      <c r="F188" s="19" t="s">
        <v>80</v>
      </c>
      <c r="G188" s="9"/>
      <c r="H188" s="139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</row>
    <row r="189" spans="1:20" x14ac:dyDescent="0.35">
      <c r="A189" s="3">
        <v>45259</v>
      </c>
      <c r="B189" s="4"/>
      <c r="C189" s="23">
        <v>20</v>
      </c>
      <c r="D189" s="4" t="s">
        <v>125</v>
      </c>
      <c r="E189" s="9">
        <f t="shared" si="1"/>
        <v>15047.270000000011</v>
      </c>
      <c r="F189" s="19" t="s">
        <v>80</v>
      </c>
      <c r="G189" s="9"/>
      <c r="H189" s="139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</row>
    <row r="190" spans="1:20" x14ac:dyDescent="0.35">
      <c r="A190" s="3">
        <v>45259</v>
      </c>
      <c r="B190" s="4"/>
      <c r="C190" s="23">
        <v>20</v>
      </c>
      <c r="D190" s="4" t="s">
        <v>126</v>
      </c>
      <c r="E190" s="9">
        <f t="shared" si="1"/>
        <v>15067.270000000011</v>
      </c>
      <c r="F190" s="19" t="s">
        <v>80</v>
      </c>
      <c r="G190" s="9"/>
      <c r="H190" s="139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</row>
    <row r="191" spans="1:20" x14ac:dyDescent="0.35">
      <c r="A191" s="3">
        <v>45259</v>
      </c>
      <c r="B191" s="4"/>
      <c r="C191" s="23">
        <v>40</v>
      </c>
      <c r="D191" s="4" t="s">
        <v>149</v>
      </c>
      <c r="E191" s="9">
        <f t="shared" si="1"/>
        <v>15107.270000000011</v>
      </c>
      <c r="F191" s="19" t="s">
        <v>80</v>
      </c>
      <c r="G191" s="9"/>
      <c r="H191" s="139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</row>
    <row r="192" spans="1:20" x14ac:dyDescent="0.35">
      <c r="A192" s="3">
        <v>45259</v>
      </c>
      <c r="B192" s="4"/>
      <c r="C192" s="23">
        <v>40</v>
      </c>
      <c r="D192" s="4" t="s">
        <v>150</v>
      </c>
      <c r="E192" s="9">
        <f t="shared" si="1"/>
        <v>15147.270000000011</v>
      </c>
      <c r="F192" s="19" t="s">
        <v>80</v>
      </c>
      <c r="G192" s="9"/>
      <c r="H192" s="139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</row>
    <row r="193" spans="1:20" x14ac:dyDescent="0.35">
      <c r="A193" s="3">
        <v>45259</v>
      </c>
      <c r="B193" s="4"/>
      <c r="C193" s="23">
        <v>40</v>
      </c>
      <c r="D193" s="4" t="s">
        <v>151</v>
      </c>
      <c r="E193" s="9">
        <f t="shared" si="1"/>
        <v>15187.270000000011</v>
      </c>
      <c r="F193" s="19" t="s">
        <v>80</v>
      </c>
      <c r="G193" s="9"/>
      <c r="H193" s="139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</row>
    <row r="194" spans="1:20" x14ac:dyDescent="0.35">
      <c r="A194" s="3">
        <v>45259</v>
      </c>
      <c r="B194" s="4"/>
      <c r="C194" s="23">
        <v>40</v>
      </c>
      <c r="D194" s="4" t="s">
        <v>152</v>
      </c>
      <c r="E194" s="9">
        <f t="shared" si="1"/>
        <v>15227.270000000011</v>
      </c>
      <c r="F194" s="19" t="s">
        <v>80</v>
      </c>
      <c r="G194" s="9"/>
      <c r="H194" s="139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</row>
    <row r="195" spans="1:20" x14ac:dyDescent="0.35">
      <c r="A195" s="3">
        <v>45259</v>
      </c>
      <c r="B195" s="4"/>
      <c r="C195" s="23">
        <v>40</v>
      </c>
      <c r="D195" s="4" t="s">
        <v>153</v>
      </c>
      <c r="E195" s="9">
        <f t="shared" si="1"/>
        <v>15267.270000000011</v>
      </c>
      <c r="F195" s="19" t="s">
        <v>80</v>
      </c>
      <c r="G195" s="9"/>
      <c r="H195" s="139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</row>
    <row r="196" spans="1:20" x14ac:dyDescent="0.35">
      <c r="A196" s="3">
        <v>45259</v>
      </c>
      <c r="B196" s="4"/>
      <c r="C196" s="23">
        <v>40</v>
      </c>
      <c r="D196" s="4" t="s">
        <v>154</v>
      </c>
      <c r="E196" s="9">
        <f t="shared" si="1"/>
        <v>15307.270000000011</v>
      </c>
      <c r="F196" s="19" t="s">
        <v>80</v>
      </c>
      <c r="G196" s="9"/>
      <c r="H196" s="139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</row>
    <row r="197" spans="1:20" x14ac:dyDescent="0.35">
      <c r="A197" s="3">
        <v>45259</v>
      </c>
      <c r="B197" s="4"/>
      <c r="C197" s="23">
        <v>40</v>
      </c>
      <c r="D197" s="4" t="s">
        <v>155</v>
      </c>
      <c r="E197" s="9">
        <f t="shared" si="1"/>
        <v>15347.270000000011</v>
      </c>
      <c r="F197" s="19" t="s">
        <v>80</v>
      </c>
      <c r="G197" s="9"/>
      <c r="H197" s="139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</row>
    <row r="198" spans="1:20" x14ac:dyDescent="0.35">
      <c r="A198" s="3">
        <v>45259</v>
      </c>
      <c r="B198" s="4"/>
      <c r="C198" s="23">
        <v>40</v>
      </c>
      <c r="D198" s="4" t="s">
        <v>156</v>
      </c>
      <c r="E198" s="9">
        <f t="shared" si="1"/>
        <v>15387.270000000011</v>
      </c>
      <c r="F198" s="19" t="s">
        <v>80</v>
      </c>
      <c r="G198" s="9"/>
      <c r="H198" s="139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</row>
    <row r="199" spans="1:20" x14ac:dyDescent="0.35">
      <c r="A199" s="3">
        <v>45259</v>
      </c>
      <c r="B199" s="4"/>
      <c r="C199" s="23">
        <v>50</v>
      </c>
      <c r="D199" s="4" t="s">
        <v>127</v>
      </c>
      <c r="E199" s="9">
        <f t="shared" si="1"/>
        <v>15437.270000000011</v>
      </c>
      <c r="F199" s="19" t="s">
        <v>80</v>
      </c>
      <c r="G199" s="9"/>
      <c r="H199" s="139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</row>
    <row r="200" spans="1:20" x14ac:dyDescent="0.35">
      <c r="A200" s="3">
        <v>45259</v>
      </c>
      <c r="B200" s="4"/>
      <c r="C200" s="23">
        <v>40</v>
      </c>
      <c r="D200" s="4" t="s">
        <v>157</v>
      </c>
      <c r="E200" s="9">
        <f t="shared" si="1"/>
        <v>15477.270000000011</v>
      </c>
      <c r="F200" s="19" t="s">
        <v>80</v>
      </c>
      <c r="G200" s="9"/>
      <c r="H200" s="139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</row>
    <row r="201" spans="1:20" x14ac:dyDescent="0.35">
      <c r="A201" s="3">
        <v>45259</v>
      </c>
      <c r="B201" s="4"/>
      <c r="C201" s="23">
        <v>60</v>
      </c>
      <c r="D201" s="4" t="s">
        <v>109</v>
      </c>
      <c r="E201" s="9">
        <f t="shared" si="1"/>
        <v>15537.270000000011</v>
      </c>
      <c r="F201" s="19" t="s">
        <v>80</v>
      </c>
      <c r="G201" s="9"/>
      <c r="H201" s="139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</row>
    <row r="202" spans="1:20" x14ac:dyDescent="0.35">
      <c r="A202" s="3">
        <v>45259</v>
      </c>
      <c r="B202" s="4"/>
      <c r="C202" s="23">
        <v>30</v>
      </c>
      <c r="D202" s="4" t="s">
        <v>110</v>
      </c>
      <c r="E202" s="9">
        <f t="shared" ref="E202:E216" si="2">E201+C202</f>
        <v>15567.270000000011</v>
      </c>
      <c r="F202" s="19" t="s">
        <v>80</v>
      </c>
      <c r="G202" s="9"/>
      <c r="H202" s="139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</row>
    <row r="203" spans="1:20" x14ac:dyDescent="0.35">
      <c r="A203" s="3">
        <v>45259</v>
      </c>
      <c r="B203" s="4"/>
      <c r="C203" s="23">
        <v>-9.08</v>
      </c>
      <c r="D203" s="4" t="s">
        <v>87</v>
      </c>
      <c r="E203" s="9">
        <f t="shared" si="2"/>
        <v>15558.190000000011</v>
      </c>
      <c r="F203" s="22" t="s">
        <v>88</v>
      </c>
      <c r="G203" s="9"/>
      <c r="H203" s="139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</row>
    <row r="204" spans="1:20" ht="15" thickBot="1" x14ac:dyDescent="0.4">
      <c r="A204" s="3">
        <v>45260</v>
      </c>
      <c r="B204" s="4"/>
      <c r="C204" s="23">
        <v>-1.21</v>
      </c>
      <c r="D204" s="4" t="s">
        <v>87</v>
      </c>
      <c r="E204" s="9">
        <f t="shared" si="2"/>
        <v>15556.980000000012</v>
      </c>
      <c r="F204" s="22" t="s">
        <v>88</v>
      </c>
      <c r="G204" s="9"/>
      <c r="H204" s="139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</row>
    <row r="205" spans="1:20" ht="15" thickBot="1" x14ac:dyDescent="0.4">
      <c r="A205" s="3">
        <v>45260</v>
      </c>
      <c r="B205" s="4"/>
      <c r="C205" s="23">
        <v>-40</v>
      </c>
      <c r="D205" s="4" t="s">
        <v>158</v>
      </c>
      <c r="E205" s="9">
        <f t="shared" si="2"/>
        <v>15516.980000000012</v>
      </c>
      <c r="F205" s="29" t="s">
        <v>80</v>
      </c>
      <c r="G205" s="9"/>
      <c r="H205" s="139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</row>
    <row r="206" spans="1:20" ht="15" thickBot="1" x14ac:dyDescent="0.4">
      <c r="A206" s="3">
        <v>45265</v>
      </c>
      <c r="B206" s="4"/>
      <c r="C206" s="23">
        <v>-1.21</v>
      </c>
      <c r="D206" s="4" t="s">
        <v>87</v>
      </c>
      <c r="E206" s="9">
        <f t="shared" si="2"/>
        <v>15515.770000000013</v>
      </c>
      <c r="F206" s="22" t="s">
        <v>88</v>
      </c>
      <c r="G206" s="9"/>
      <c r="H206" s="139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</row>
    <row r="207" spans="1:20" ht="15" thickBot="1" x14ac:dyDescent="0.4">
      <c r="A207" s="3">
        <v>45265</v>
      </c>
      <c r="B207" s="4"/>
      <c r="C207" s="23">
        <v>-40</v>
      </c>
      <c r="D207" s="4" t="s">
        <v>159</v>
      </c>
      <c r="E207" s="9">
        <f t="shared" si="2"/>
        <v>15475.770000000013</v>
      </c>
      <c r="F207" s="29" t="s">
        <v>80</v>
      </c>
      <c r="G207" s="9"/>
      <c r="H207" s="139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</row>
    <row r="208" spans="1:20" x14ac:dyDescent="0.35">
      <c r="A208" s="3">
        <v>45275.5</v>
      </c>
      <c r="B208" s="4" t="s">
        <v>160</v>
      </c>
      <c r="C208" s="23">
        <v>-5</v>
      </c>
      <c r="D208" s="4" t="s">
        <v>130</v>
      </c>
      <c r="E208" s="9">
        <f t="shared" si="2"/>
        <v>15470.770000000013</v>
      </c>
      <c r="F208" s="22" t="s">
        <v>88</v>
      </c>
      <c r="G208" s="9"/>
      <c r="H208" s="139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</row>
    <row r="209" spans="1:20" x14ac:dyDescent="0.35">
      <c r="A209" s="13">
        <v>45278.5</v>
      </c>
      <c r="B209" s="14" t="s">
        <v>161</v>
      </c>
      <c r="C209" s="14">
        <v>-386.61</v>
      </c>
      <c r="D209" s="14" t="s">
        <v>162</v>
      </c>
      <c r="E209" s="15">
        <f t="shared" si="2"/>
        <v>15084.160000000013</v>
      </c>
      <c r="F209" s="17"/>
      <c r="G209" s="9"/>
      <c r="H209" s="139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</row>
    <row r="210" spans="1:20" x14ac:dyDescent="0.35">
      <c r="A210" s="13">
        <v>45286.5</v>
      </c>
      <c r="B210" s="14"/>
      <c r="C210" s="14">
        <v>20</v>
      </c>
      <c r="D210" s="14" t="s">
        <v>66</v>
      </c>
      <c r="E210" s="15">
        <f t="shared" si="2"/>
        <v>15104.160000000013</v>
      </c>
      <c r="F210" s="17"/>
      <c r="G210" s="9"/>
      <c r="H210" s="139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</row>
    <row r="211" spans="1:20" x14ac:dyDescent="0.35">
      <c r="A211" s="13">
        <v>45287.5</v>
      </c>
      <c r="B211" s="14"/>
      <c r="C211" s="14">
        <v>20</v>
      </c>
      <c r="D211" s="14" t="s">
        <v>163</v>
      </c>
      <c r="E211" s="15">
        <f t="shared" si="2"/>
        <v>15124.160000000013</v>
      </c>
      <c r="F211" s="17"/>
      <c r="G211" s="9"/>
      <c r="H211" s="139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</row>
    <row r="212" spans="1:20" x14ac:dyDescent="0.35">
      <c r="A212" s="3">
        <v>45289</v>
      </c>
      <c r="B212" s="4"/>
      <c r="C212" s="23">
        <v>30</v>
      </c>
      <c r="D212" s="4" t="s">
        <v>113</v>
      </c>
      <c r="E212" s="9">
        <f t="shared" si="2"/>
        <v>15154.160000000013</v>
      </c>
      <c r="F212" s="19" t="s">
        <v>80</v>
      </c>
      <c r="G212" s="9"/>
      <c r="H212" s="139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</row>
    <row r="213" spans="1:20" x14ac:dyDescent="0.35">
      <c r="A213" s="3">
        <v>45289</v>
      </c>
      <c r="B213" s="4"/>
      <c r="C213" s="23">
        <v>100</v>
      </c>
      <c r="D213" s="4" t="s">
        <v>164</v>
      </c>
      <c r="E213" s="9">
        <f t="shared" si="2"/>
        <v>15254.160000000013</v>
      </c>
      <c r="F213" s="19" t="s">
        <v>80</v>
      </c>
      <c r="G213" s="9"/>
      <c r="H213" s="139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</row>
    <row r="214" spans="1:20" x14ac:dyDescent="0.35">
      <c r="A214" s="3">
        <v>45289</v>
      </c>
      <c r="B214" s="4"/>
      <c r="C214" s="23">
        <v>100</v>
      </c>
      <c r="D214" s="4" t="s">
        <v>114</v>
      </c>
      <c r="E214" s="9">
        <f t="shared" si="2"/>
        <v>15354.160000000013</v>
      </c>
      <c r="F214" s="19" t="s">
        <v>80</v>
      </c>
      <c r="G214" s="9"/>
      <c r="H214" s="139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</row>
    <row r="215" spans="1:20" x14ac:dyDescent="0.35">
      <c r="A215" s="3">
        <v>45289</v>
      </c>
      <c r="B215" s="4"/>
      <c r="C215" s="23">
        <v>-1.82</v>
      </c>
      <c r="D215" s="4" t="s">
        <v>87</v>
      </c>
      <c r="E215" s="9">
        <f t="shared" si="2"/>
        <v>15352.340000000013</v>
      </c>
      <c r="F215" s="22" t="s">
        <v>88</v>
      </c>
      <c r="G215" s="9"/>
      <c r="H215" s="139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</row>
    <row r="216" spans="1:20" x14ac:dyDescent="0.35">
      <c r="A216" s="3">
        <v>45293</v>
      </c>
      <c r="B216" s="4"/>
      <c r="C216" s="23">
        <v>-75</v>
      </c>
      <c r="D216" s="4" t="s">
        <v>87</v>
      </c>
      <c r="E216" s="9">
        <f t="shared" si="2"/>
        <v>15277.340000000013</v>
      </c>
      <c r="F216" s="22" t="s">
        <v>88</v>
      </c>
      <c r="G216" s="9"/>
      <c r="H216" s="139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</row>
    <row r="217" spans="1:20" x14ac:dyDescent="0.35">
      <c r="A217" s="163"/>
      <c r="B217" s="135"/>
      <c r="C217" s="164"/>
      <c r="D217" s="135"/>
      <c r="E217" s="164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</row>
    <row r="218" spans="1:20" x14ac:dyDescent="0.35">
      <c r="A218" s="163"/>
      <c r="B218" s="135"/>
      <c r="C218" s="164"/>
      <c r="D218" s="135"/>
      <c r="E218" s="164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</row>
    <row r="219" spans="1:20" x14ac:dyDescent="0.35">
      <c r="A219" s="163"/>
      <c r="B219" s="135"/>
      <c r="C219" s="164"/>
      <c r="D219" s="135"/>
      <c r="E219" s="164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</row>
    <row r="220" spans="1:20" x14ac:dyDescent="0.35">
      <c r="A220" s="163"/>
      <c r="B220" s="135"/>
      <c r="C220" s="164"/>
      <c r="D220" s="135"/>
      <c r="E220" s="164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</row>
    <row r="221" spans="1:20" ht="15" thickBot="1" x14ac:dyDescent="0.4">
      <c r="A221" s="163"/>
      <c r="B221" s="135"/>
      <c r="C221" s="164"/>
      <c r="D221" s="135"/>
      <c r="E221" s="164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</row>
    <row r="222" spans="1:20" ht="15" thickBot="1" x14ac:dyDescent="0.4">
      <c r="A222" s="37" t="s">
        <v>165</v>
      </c>
      <c r="B222" s="38" t="s">
        <v>166</v>
      </c>
      <c r="C222" s="39"/>
      <c r="D222" s="40" t="s">
        <v>167</v>
      </c>
      <c r="E222" s="41"/>
      <c r="F222" s="41"/>
      <c r="G222" s="42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</row>
    <row r="223" spans="1:20" ht="15" thickBot="1" x14ac:dyDescent="0.4">
      <c r="A223" s="45"/>
      <c r="B223" s="46"/>
      <c r="C223" s="46"/>
      <c r="D223" s="165"/>
      <c r="E223" s="47" t="s">
        <v>209</v>
      </c>
      <c r="F223" s="47"/>
      <c r="G223" s="166">
        <v>0</v>
      </c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</row>
    <row r="224" spans="1:20" ht="15" thickBot="1" x14ac:dyDescent="0.4">
      <c r="A224" s="135"/>
      <c r="B224" s="135"/>
      <c r="C224" s="135"/>
      <c r="D224" s="164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</row>
    <row r="225" spans="1:20" ht="14.5" customHeight="1" x14ac:dyDescent="0.35">
      <c r="A225" s="48" t="s">
        <v>168</v>
      </c>
      <c r="B225" s="49" t="s">
        <v>169</v>
      </c>
      <c r="C225" s="50"/>
      <c r="D225" s="49" t="s">
        <v>170</v>
      </c>
      <c r="E225" s="51"/>
      <c r="F225" s="50"/>
      <c r="G225" s="52" t="s">
        <v>2</v>
      </c>
      <c r="H225" s="142" t="s">
        <v>171</v>
      </c>
      <c r="I225" s="143"/>
      <c r="J225" s="143"/>
      <c r="K225" s="144"/>
      <c r="L225" s="135"/>
      <c r="M225" s="135"/>
      <c r="N225" s="135"/>
      <c r="O225" s="135"/>
      <c r="P225" s="135"/>
      <c r="Q225" s="135"/>
      <c r="R225" s="135"/>
      <c r="S225" s="135"/>
      <c r="T225" s="135"/>
    </row>
    <row r="226" spans="1:20" ht="15" thickBot="1" x14ac:dyDescent="0.4">
      <c r="A226" s="53"/>
      <c r="B226" s="54"/>
      <c r="C226" s="55"/>
      <c r="D226" s="54"/>
      <c r="E226" s="56"/>
      <c r="F226" s="55"/>
      <c r="G226" s="57"/>
      <c r="H226" s="145" t="s">
        <v>172</v>
      </c>
      <c r="I226" s="146"/>
      <c r="J226" s="147" t="s">
        <v>173</v>
      </c>
      <c r="K226" s="148"/>
      <c r="L226" s="135"/>
      <c r="M226" s="135"/>
      <c r="N226" s="135"/>
      <c r="O226" s="135"/>
      <c r="P226" s="135"/>
      <c r="Q226" s="135"/>
      <c r="R226" s="135"/>
      <c r="S226" s="135"/>
      <c r="T226" s="135"/>
    </row>
    <row r="227" spans="1:20" ht="15" thickBot="1" x14ac:dyDescent="0.4">
      <c r="A227" s="53"/>
      <c r="B227" s="58" t="s">
        <v>174</v>
      </c>
      <c r="C227" s="58"/>
      <c r="D227" s="59">
        <v>0</v>
      </c>
      <c r="E227" s="59"/>
      <c r="F227" s="59"/>
      <c r="G227" s="60">
        <v>0</v>
      </c>
      <c r="H227" s="149" t="s">
        <v>175</v>
      </c>
      <c r="I227" s="150" t="s">
        <v>175</v>
      </c>
      <c r="J227" s="149" t="s">
        <v>175</v>
      </c>
      <c r="K227" s="151" t="s">
        <v>175</v>
      </c>
      <c r="L227" s="135"/>
      <c r="M227" s="135"/>
      <c r="N227" s="135"/>
      <c r="O227" s="135"/>
      <c r="P227" s="135"/>
      <c r="Q227" s="135"/>
      <c r="R227" s="135"/>
      <c r="S227" s="135"/>
      <c r="T227" s="135"/>
    </row>
    <row r="228" spans="1:20" x14ac:dyDescent="0.35">
      <c r="A228" s="53"/>
      <c r="B228" s="61" t="s">
        <v>176</v>
      </c>
      <c r="C228" s="62"/>
      <c r="D228" s="63" t="s">
        <v>177</v>
      </c>
      <c r="E228" s="63"/>
      <c r="F228" s="63">
        <f>SUM(F229:F230)</f>
        <v>0</v>
      </c>
      <c r="G228" s="64">
        <f>G229+G230</f>
        <v>591</v>
      </c>
      <c r="H228" s="152">
        <f>I228/G228</f>
        <v>0.66159052453468692</v>
      </c>
      <c r="I228" s="153">
        <f>I229+I230</f>
        <v>391</v>
      </c>
      <c r="J228" s="152">
        <f>J229</f>
        <v>0.41580041580041582</v>
      </c>
      <c r="K228" s="154">
        <f>K229</f>
        <v>200</v>
      </c>
      <c r="L228" s="135"/>
      <c r="M228" s="135"/>
      <c r="N228" s="135"/>
      <c r="O228" s="135"/>
      <c r="P228" s="135"/>
      <c r="Q228" s="135"/>
      <c r="R228" s="135"/>
      <c r="S228" s="135"/>
      <c r="T228" s="135"/>
    </row>
    <row r="229" spans="1:20" x14ac:dyDescent="0.35">
      <c r="A229" s="53"/>
      <c r="B229" s="65"/>
      <c r="C229" s="43"/>
      <c r="D229" t="s">
        <v>99</v>
      </c>
      <c r="G229" s="60">
        <f>I229+K229</f>
        <v>481</v>
      </c>
      <c r="H229" s="155">
        <f>I229/G229</f>
        <v>0.58419958419958418</v>
      </c>
      <c r="I229" s="156">
        <f>C158+C159</f>
        <v>281</v>
      </c>
      <c r="J229" s="155">
        <f>K229/G229</f>
        <v>0.41580041580041582</v>
      </c>
      <c r="K229" s="157">
        <f>C94+C122+C149+C185</f>
        <v>200</v>
      </c>
      <c r="L229" s="135"/>
      <c r="M229" s="135"/>
      <c r="N229" s="135"/>
      <c r="O229" s="135"/>
      <c r="P229" s="135"/>
      <c r="Q229" s="135"/>
      <c r="R229" s="135"/>
      <c r="S229" s="135"/>
      <c r="T229" s="135"/>
    </row>
    <row r="230" spans="1:20" x14ac:dyDescent="0.35">
      <c r="A230" s="53"/>
      <c r="B230" s="65"/>
      <c r="C230" s="43"/>
      <c r="D230" s="66" t="s">
        <v>178</v>
      </c>
      <c r="E230" s="67" t="s">
        <v>179</v>
      </c>
      <c r="F230" s="68">
        <f>SUBTOTAL(9,F231:F232)</f>
        <v>0</v>
      </c>
      <c r="G230" s="69">
        <f>SUBTOTAL(9,G231:G232)</f>
        <v>110</v>
      </c>
      <c r="H230" s="158"/>
      <c r="I230" s="156">
        <f>I231+I232</f>
        <v>110</v>
      </c>
      <c r="J230" s="158">
        <v>0</v>
      </c>
      <c r="K230" s="157">
        <v>0</v>
      </c>
      <c r="L230" s="135"/>
      <c r="M230" s="135"/>
      <c r="N230" s="135"/>
      <c r="O230" s="135"/>
      <c r="P230" s="135"/>
      <c r="Q230" s="135"/>
      <c r="R230" s="135"/>
      <c r="S230" s="135"/>
      <c r="T230" s="135"/>
    </row>
    <row r="231" spans="1:20" x14ac:dyDescent="0.35">
      <c r="A231" s="53"/>
      <c r="B231" s="65"/>
      <c r="C231" s="43"/>
      <c r="D231" s="66"/>
      <c r="E231" t="s">
        <v>180</v>
      </c>
      <c r="G231" s="60">
        <f>I231</f>
        <v>110</v>
      </c>
      <c r="H231" s="158"/>
      <c r="I231" s="156">
        <f>C97</f>
        <v>110</v>
      </c>
      <c r="J231" s="158">
        <v>0</v>
      </c>
      <c r="K231" s="157">
        <v>0</v>
      </c>
      <c r="L231" s="135"/>
      <c r="M231" s="135"/>
      <c r="N231" s="135"/>
      <c r="O231" s="135"/>
      <c r="P231" s="135"/>
      <c r="Q231" s="135"/>
      <c r="R231" s="135"/>
      <c r="S231" s="135"/>
      <c r="T231" s="135"/>
    </row>
    <row r="232" spans="1:20" ht="15" thickBot="1" x14ac:dyDescent="0.4">
      <c r="A232" s="70"/>
      <c r="B232" s="71"/>
      <c r="C232" s="72"/>
      <c r="D232" s="73"/>
      <c r="E232" s="74" t="s">
        <v>181</v>
      </c>
      <c r="F232" s="74"/>
      <c r="G232" s="75">
        <f>I232</f>
        <v>0</v>
      </c>
      <c r="H232" s="159"/>
      <c r="I232" s="160"/>
      <c r="J232" s="159">
        <v>0</v>
      </c>
      <c r="K232" s="161">
        <v>0</v>
      </c>
      <c r="L232" s="135"/>
      <c r="M232" s="135"/>
      <c r="N232" s="135"/>
      <c r="O232" s="135"/>
      <c r="P232" s="135"/>
      <c r="Q232" s="135"/>
      <c r="R232" s="135"/>
      <c r="S232" s="135"/>
      <c r="T232" s="135"/>
    </row>
    <row r="233" spans="1:20" ht="15" thickBot="1" x14ac:dyDescent="0.4">
      <c r="A233" s="135"/>
      <c r="B233" s="135"/>
      <c r="C233" s="135"/>
      <c r="D233" s="16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</row>
    <row r="234" spans="1:20" ht="14.5" customHeight="1" x14ac:dyDescent="0.35">
      <c r="A234" s="76" t="s">
        <v>10</v>
      </c>
      <c r="B234" s="77" t="s">
        <v>11</v>
      </c>
      <c r="C234" s="78"/>
      <c r="D234" s="79" t="s">
        <v>12</v>
      </c>
      <c r="E234" s="79"/>
      <c r="F234" s="79"/>
      <c r="G234" s="80">
        <f>C8+C9+C26+C27+C55+C35+C66+C68+C86+C91</f>
        <v>-798.6099999999999</v>
      </c>
      <c r="H234" s="167" t="s">
        <v>182</v>
      </c>
      <c r="I234" s="169">
        <f>G234+G237</f>
        <v>-820.00999999999988</v>
      </c>
      <c r="J234" s="170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</row>
    <row r="235" spans="1:20" x14ac:dyDescent="0.35">
      <c r="A235" s="81"/>
      <c r="B235" s="82"/>
      <c r="C235" s="44"/>
      <c r="D235" s="83" t="s">
        <v>183</v>
      </c>
      <c r="E235" s="83"/>
      <c r="F235" s="83"/>
      <c r="G235" s="84">
        <f>C10+C11+C12+C13+C14+C15+C16+C17+C18+C19+C20+C21+C23+C24+C25+C28+C29+C31+C33+C32+C34+C36+C37+C38+C39+C40+C41+C42+C43+C44+C45+C46+C47+C48+C49+C50+C51+C52+C53+C54+C56+C57+C58+C59+C60+C61+C62+C63+C64+C65+C67+C69+C71+C72+C73+C74+C75+C76+C77+C88+C89+C92+C90+C93+C124</f>
        <v>3050</v>
      </c>
      <c r="H235" s="167" t="s">
        <v>184</v>
      </c>
      <c r="I235" s="137"/>
      <c r="J235" s="170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</row>
    <row r="236" spans="1:20" ht="15" thickBot="1" x14ac:dyDescent="0.4">
      <c r="A236" s="81"/>
      <c r="B236" s="85"/>
      <c r="C236" s="86"/>
      <c r="D236" s="87" t="s">
        <v>185</v>
      </c>
      <c r="E236" s="87"/>
      <c r="F236" s="87"/>
      <c r="G236" s="88">
        <f>+G234+G235</f>
        <v>2251.3900000000003</v>
      </c>
      <c r="H236" s="167"/>
      <c r="I236" s="171">
        <f ca="1">SUM(I234:I237)</f>
        <v>3293.22</v>
      </c>
      <c r="J236" s="170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</row>
    <row r="237" spans="1:20" x14ac:dyDescent="0.35">
      <c r="A237" s="81"/>
      <c r="B237" s="77" t="s">
        <v>121</v>
      </c>
      <c r="C237" s="78"/>
      <c r="D237" s="79" t="s">
        <v>12</v>
      </c>
      <c r="E237" s="79"/>
      <c r="F237" s="79"/>
      <c r="G237" s="80">
        <f>C123</f>
        <v>-21.4</v>
      </c>
      <c r="H237" s="167"/>
      <c r="I237" s="169">
        <f>G235+G238+G240</f>
        <v>4113.2299999999996</v>
      </c>
      <c r="J237" s="170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</row>
    <row r="238" spans="1:20" x14ac:dyDescent="0.35">
      <c r="A238" s="81"/>
      <c r="B238" s="82"/>
      <c r="C238" s="44"/>
      <c r="D238" s="83" t="s">
        <v>183</v>
      </c>
      <c r="E238" s="83"/>
      <c r="F238" s="83"/>
      <c r="G238" s="84">
        <f>C129+C137+C143</f>
        <v>1055</v>
      </c>
      <c r="H238" s="167"/>
      <c r="I238" s="172"/>
      <c r="J238" s="170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</row>
    <row r="239" spans="1:20" ht="15" thickBot="1" x14ac:dyDescent="0.4">
      <c r="A239" s="81"/>
      <c r="B239" s="85"/>
      <c r="C239" s="86"/>
      <c r="D239" s="87" t="s">
        <v>185</v>
      </c>
      <c r="E239" s="87"/>
      <c r="F239" s="87"/>
      <c r="G239" s="88">
        <f>+G237+G238</f>
        <v>1033.5999999999999</v>
      </c>
      <c r="H239" s="135"/>
      <c r="I239" s="170"/>
      <c r="J239" s="170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</row>
    <row r="240" spans="1:20" ht="15" thickBot="1" x14ac:dyDescent="0.4">
      <c r="A240" s="81"/>
      <c r="B240" s="89" t="s">
        <v>90</v>
      </c>
      <c r="C240" s="89"/>
      <c r="D240" s="87" t="s">
        <v>185</v>
      </c>
      <c r="E240" s="87"/>
      <c r="F240" s="87"/>
      <c r="G240" s="88">
        <f>C87</f>
        <v>8.23</v>
      </c>
      <c r="H240" s="135"/>
      <c r="I240" s="170"/>
      <c r="J240" s="170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</row>
    <row r="241" spans="1:20" ht="15" thickBot="1" x14ac:dyDescent="0.4">
      <c r="A241" s="90"/>
      <c r="B241" s="91" t="s">
        <v>177</v>
      </c>
      <c r="C241" s="91"/>
      <c r="D241" s="91"/>
      <c r="E241" s="91"/>
      <c r="F241" s="91"/>
      <c r="G241" s="92">
        <f>G236+G239+G240</f>
        <v>3293.2200000000003</v>
      </c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</row>
    <row r="242" spans="1:20" x14ac:dyDescent="0.35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</row>
    <row r="243" spans="1:20" x14ac:dyDescent="0.35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</row>
    <row r="244" spans="1:20" ht="15" thickBot="1" x14ac:dyDescent="0.4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</row>
    <row r="245" spans="1:20" x14ac:dyDescent="0.35">
      <c r="A245" s="93" t="s">
        <v>80</v>
      </c>
      <c r="B245" s="94" t="s">
        <v>186</v>
      </c>
      <c r="C245" s="94"/>
      <c r="D245" s="94"/>
      <c r="E245" s="95">
        <v>0</v>
      </c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</row>
    <row r="246" spans="1:20" x14ac:dyDescent="0.35">
      <c r="A246" s="96"/>
      <c r="B246" s="97" t="s">
        <v>187</v>
      </c>
      <c r="C246" s="98"/>
      <c r="D246" s="98"/>
      <c r="E246" s="99">
        <v>46</v>
      </c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</row>
    <row r="247" spans="1:20" ht="15" thickBot="1" x14ac:dyDescent="0.4">
      <c r="A247" s="100"/>
      <c r="B247" s="101" t="s">
        <v>188</v>
      </c>
      <c r="C247" s="102"/>
      <c r="D247" s="103"/>
      <c r="E247" s="104">
        <f>C78+C79+C80+C81+C82+C83+C84+C98+C99+C100+C101+C102+C103+C108+C104+C109+C111+C112+C113+C114+C115+C116+C117+C118+C130+C131+C132+C133+C134+C135+C139+C140+C141+C144+C145+C146+C147+C153+C154+C155+C156+C160+C161+C162+C163+C165+C166+C167+C168+C169+C170+C171+C172+C173+C175+C174+C176+C177+C178+C179+C180+C181+C182+C183+C188+C189+C190+C191+C192+C193+C194+C195+C196+C197+C198+C199+C200+C201+C202+C212+C213+C214+C207+C120+C205+C106</f>
        <v>3610</v>
      </c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</row>
    <row r="248" spans="1:20" x14ac:dyDescent="0.3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</row>
    <row r="249" spans="1:20" x14ac:dyDescent="0.35">
      <c r="A249" s="135"/>
      <c r="B249" s="135"/>
      <c r="C249" s="173" t="s">
        <v>189</v>
      </c>
      <c r="D249" s="105" t="s">
        <v>190</v>
      </c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</row>
    <row r="250" spans="1:20" x14ac:dyDescent="0.35">
      <c r="A250" s="135"/>
      <c r="B250" s="174"/>
      <c r="C250" s="106">
        <v>2021</v>
      </c>
      <c r="D250" s="106">
        <v>46</v>
      </c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</row>
    <row r="251" spans="1:20" x14ac:dyDescent="0.35">
      <c r="A251" s="135"/>
      <c r="B251" s="135"/>
      <c r="C251" s="106">
        <v>2022</v>
      </c>
      <c r="D251" s="106">
        <v>48</v>
      </c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</row>
    <row r="252" spans="1:20" x14ac:dyDescent="0.35">
      <c r="A252" s="135"/>
      <c r="B252" s="135"/>
      <c r="C252" s="106" t="s">
        <v>191</v>
      </c>
      <c r="D252" s="106">
        <v>48</v>
      </c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</row>
    <row r="253" spans="1:20" x14ac:dyDescent="0.35">
      <c r="A253" s="135"/>
      <c r="B253" s="135"/>
      <c r="C253" s="106" t="s">
        <v>192</v>
      </c>
      <c r="D253" s="106">
        <v>47</v>
      </c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</row>
    <row r="254" spans="1:20" x14ac:dyDescent="0.35">
      <c r="A254" s="135"/>
      <c r="B254" s="135"/>
      <c r="C254" s="106" t="s">
        <v>193</v>
      </c>
      <c r="D254" s="106">
        <v>47</v>
      </c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</row>
    <row r="255" spans="1:20" x14ac:dyDescent="0.35">
      <c r="A255" s="135"/>
      <c r="B255" s="135"/>
      <c r="C255" s="106" t="s">
        <v>194</v>
      </c>
      <c r="D255" s="106">
        <v>46</v>
      </c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</row>
    <row r="256" spans="1:20" x14ac:dyDescent="0.35">
      <c r="A256" s="135"/>
      <c r="B256" s="135"/>
      <c r="C256" s="135"/>
      <c r="D256" s="16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</row>
    <row r="257" spans="1:20" ht="15" thickBot="1" x14ac:dyDescent="0.4">
      <c r="A257" s="135"/>
      <c r="B257" s="135"/>
      <c r="C257" s="135"/>
      <c r="D257" s="16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</row>
    <row r="258" spans="1:20" ht="15" thickBot="1" x14ac:dyDescent="0.4">
      <c r="A258" s="107" t="s">
        <v>195</v>
      </c>
      <c r="B258" s="108" t="s">
        <v>196</v>
      </c>
      <c r="C258" s="109"/>
      <c r="D258" s="109"/>
      <c r="E258" s="110">
        <f>C138+C208</f>
        <v>-10</v>
      </c>
      <c r="F258" s="111">
        <f>E258/$E$261</f>
        <v>5.898313082458416E-2</v>
      </c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</row>
    <row r="259" spans="1:20" ht="15" thickBot="1" x14ac:dyDescent="0.4">
      <c r="A259" s="112"/>
      <c r="B259" s="108" t="s">
        <v>197</v>
      </c>
      <c r="C259" s="109"/>
      <c r="D259" s="109"/>
      <c r="E259" s="110">
        <f>C85+C105+C107+C110+C119+C121+C136+C142+C148+C157+C164+C184+C203+C204+C206+C215+C216</f>
        <v>-129.48000000000002</v>
      </c>
      <c r="F259" s="111">
        <f>E259/$E$261</f>
        <v>0.76371357791671579</v>
      </c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</row>
    <row r="260" spans="1:20" ht="15" thickBot="1" x14ac:dyDescent="0.4">
      <c r="A260" s="112"/>
      <c r="B260" s="108" t="s">
        <v>198</v>
      </c>
      <c r="C260" s="109"/>
      <c r="D260" s="109"/>
      <c r="E260" s="110">
        <f>C152</f>
        <v>-30.06</v>
      </c>
      <c r="F260" s="111">
        <f>E260/$E$261</f>
        <v>0.17730329125869998</v>
      </c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</row>
    <row r="261" spans="1:20" ht="28" customHeight="1" thickBot="1" x14ac:dyDescent="0.4">
      <c r="A261" s="113"/>
      <c r="B261" s="114" t="s">
        <v>177</v>
      </c>
      <c r="C261" s="114"/>
      <c r="D261" s="115"/>
      <c r="E261" s="116">
        <f>SUBTOTAL(9,E258:E260)</f>
        <v>-169.54000000000002</v>
      </c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</row>
    <row r="262" spans="1:20" ht="15" thickBot="1" x14ac:dyDescent="0.4">
      <c r="A262" s="135"/>
      <c r="B262" s="135"/>
      <c r="C262" s="135"/>
      <c r="D262" s="16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</row>
    <row r="263" spans="1:20" ht="14.5" customHeight="1" x14ac:dyDescent="0.35">
      <c r="A263" s="135"/>
      <c r="B263" s="117" t="s">
        <v>199</v>
      </c>
      <c r="C263" s="118" t="s">
        <v>168</v>
      </c>
      <c r="D263" s="119">
        <f>G228</f>
        <v>591</v>
      </c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</row>
    <row r="264" spans="1:20" ht="14.5" customHeight="1" x14ac:dyDescent="0.35">
      <c r="A264" s="135"/>
      <c r="B264" s="120"/>
      <c r="C264" s="121" t="s">
        <v>80</v>
      </c>
      <c r="D264" s="122">
        <f>E247</f>
        <v>3610</v>
      </c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</row>
    <row r="265" spans="1:20" x14ac:dyDescent="0.35">
      <c r="A265" s="135"/>
      <c r="B265" s="120"/>
      <c r="C265" s="121" t="s">
        <v>10</v>
      </c>
      <c r="D265" s="122">
        <f>G241</f>
        <v>3293.2200000000003</v>
      </c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</row>
    <row r="266" spans="1:20" x14ac:dyDescent="0.35">
      <c r="A266" s="135"/>
      <c r="B266" s="120"/>
      <c r="C266" s="121" t="s">
        <v>200</v>
      </c>
      <c r="D266" s="122">
        <v>0</v>
      </c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</row>
    <row r="267" spans="1:20" ht="15" thickBot="1" x14ac:dyDescent="0.4">
      <c r="A267" s="135"/>
      <c r="B267" s="124"/>
      <c r="C267" s="125" t="s">
        <v>177</v>
      </c>
      <c r="D267" s="126">
        <f>SUM(D263:D266)</f>
        <v>7494.22</v>
      </c>
      <c r="E267" s="162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</row>
    <row r="268" spans="1:20" ht="15" thickBot="1" x14ac:dyDescent="0.4">
      <c r="A268" s="135"/>
      <c r="B268" s="135"/>
      <c r="C268" s="135"/>
      <c r="D268" s="16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</row>
    <row r="269" spans="1:20" x14ac:dyDescent="0.35">
      <c r="A269" s="127" t="s">
        <v>201</v>
      </c>
      <c r="B269" s="128" t="s">
        <v>165</v>
      </c>
      <c r="C269" s="128"/>
      <c r="D269" s="129">
        <f>G223</f>
        <v>0</v>
      </c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</row>
    <row r="270" spans="1:20" x14ac:dyDescent="0.35">
      <c r="A270" s="130"/>
      <c r="B270" s="123" t="s">
        <v>88</v>
      </c>
      <c r="C270" s="123"/>
      <c r="D270" s="131">
        <f>E261</f>
        <v>-169.54000000000002</v>
      </c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</row>
    <row r="271" spans="1:20" ht="15" thickBot="1" x14ac:dyDescent="0.4">
      <c r="A271" s="132"/>
      <c r="B271" s="133" t="s">
        <v>177</v>
      </c>
      <c r="C271" s="133"/>
      <c r="D271" s="134">
        <f>SUM(D269:D270)</f>
        <v>-169.54000000000002</v>
      </c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</row>
    <row r="272" spans="1:20" x14ac:dyDescent="0.35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</row>
    <row r="273" spans="1:20" x14ac:dyDescent="0.35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</row>
    <row r="274" spans="1:20" x14ac:dyDescent="0.35">
      <c r="A274" s="167"/>
      <c r="B274" s="167"/>
      <c r="C274" s="167"/>
      <c r="D274" s="167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</row>
    <row r="275" spans="1:20" x14ac:dyDescent="0.35">
      <c r="A275" s="167"/>
      <c r="B275" s="167" t="s">
        <v>202</v>
      </c>
      <c r="C275" s="175">
        <f>D267</f>
        <v>7494.22</v>
      </c>
      <c r="D275" s="167">
        <f>C275/C280</f>
        <v>0.9778776997191978</v>
      </c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</row>
    <row r="276" spans="1:20" x14ac:dyDescent="0.35">
      <c r="A276" s="167"/>
      <c r="B276" s="167" t="s">
        <v>203</v>
      </c>
      <c r="C276" s="175">
        <v>10</v>
      </c>
      <c r="D276" s="167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</row>
    <row r="277" spans="1:20" x14ac:dyDescent="0.35">
      <c r="A277" s="167"/>
      <c r="B277" s="167" t="s">
        <v>204</v>
      </c>
      <c r="C277" s="175">
        <f>-E259</f>
        <v>129.48000000000002</v>
      </c>
      <c r="D277" s="167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</row>
    <row r="278" spans="1:20" x14ac:dyDescent="0.35">
      <c r="A278" s="167"/>
      <c r="B278" s="167" t="s">
        <v>205</v>
      </c>
      <c r="C278" s="175">
        <f>-E260</f>
        <v>30.06</v>
      </c>
      <c r="D278" s="167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</row>
    <row r="279" spans="1:20" x14ac:dyDescent="0.35">
      <c r="A279" s="167"/>
      <c r="B279" s="167"/>
      <c r="C279" s="175"/>
      <c r="D279" s="167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</row>
    <row r="280" spans="1:20" x14ac:dyDescent="0.35">
      <c r="A280" s="167"/>
      <c r="B280" s="167"/>
      <c r="C280" s="167">
        <f>SUM(C275:C278)</f>
        <v>7663.7600000000011</v>
      </c>
      <c r="D280" s="167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</row>
    <row r="281" spans="1:20" x14ac:dyDescent="0.35">
      <c r="A281" s="167"/>
      <c r="B281" s="167"/>
      <c r="C281" s="167"/>
      <c r="D281" s="167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</row>
    <row r="282" spans="1:20" x14ac:dyDescent="0.35">
      <c r="A282" s="167"/>
      <c r="B282" s="167" t="s">
        <v>206</v>
      </c>
      <c r="C282" s="168">
        <f>D267</f>
        <v>7494.22</v>
      </c>
      <c r="D282" s="167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</row>
    <row r="283" spans="1:20" x14ac:dyDescent="0.35">
      <c r="A283" s="167"/>
      <c r="B283" s="167" t="s">
        <v>207</v>
      </c>
      <c r="C283" s="168">
        <f>D271</f>
        <v>-169.54000000000002</v>
      </c>
      <c r="D283" s="167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</row>
    <row r="284" spans="1:20" x14ac:dyDescent="0.35">
      <c r="A284" s="167"/>
      <c r="B284" s="167"/>
      <c r="C284" s="167"/>
      <c r="D284" s="167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</row>
    <row r="285" spans="1:20" x14ac:dyDescent="0.35">
      <c r="A285" s="167"/>
      <c r="B285" s="167"/>
      <c r="C285" s="167"/>
      <c r="D285" s="167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</row>
    <row r="286" spans="1:20" x14ac:dyDescent="0.3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</row>
    <row r="287" spans="1:20" x14ac:dyDescent="0.3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</row>
    <row r="288" spans="1:20" x14ac:dyDescent="0.35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</row>
    <row r="289" spans="1:20" x14ac:dyDescent="0.35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</row>
    <row r="290" spans="1:20" x14ac:dyDescent="0.35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</row>
    <row r="291" spans="1:20" x14ac:dyDescent="0.35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</row>
    <row r="292" spans="1:20" x14ac:dyDescent="0.35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</row>
    <row r="293" spans="1:20" x14ac:dyDescent="0.35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</row>
    <row r="294" spans="1:20" x14ac:dyDescent="0.35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</row>
    <row r="295" spans="1:20" x14ac:dyDescent="0.35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</row>
    <row r="296" spans="1:20" x14ac:dyDescent="0.35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</row>
    <row r="297" spans="1:20" x14ac:dyDescent="0.35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</row>
    <row r="298" spans="1:20" x14ac:dyDescent="0.35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</row>
    <row r="299" spans="1:20" x14ac:dyDescent="0.35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</row>
    <row r="300" spans="1:20" x14ac:dyDescent="0.35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</row>
    <row r="301" spans="1:20" x14ac:dyDescent="0.35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</row>
    <row r="302" spans="1:20" x14ac:dyDescent="0.35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</row>
    <row r="303" spans="1:20" x14ac:dyDescent="0.35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</row>
    <row r="304" spans="1:20" x14ac:dyDescent="0.35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</row>
    <row r="305" spans="1:20" x14ac:dyDescent="0.35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</row>
    <row r="306" spans="1:20" x14ac:dyDescent="0.35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</row>
    <row r="307" spans="1:20" x14ac:dyDescent="0.35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</row>
    <row r="308" spans="1:20" x14ac:dyDescent="0.35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</row>
    <row r="309" spans="1:20" x14ac:dyDescent="0.35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</row>
    <row r="310" spans="1:20" x14ac:dyDescent="0.35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</row>
    <row r="311" spans="1:20" x14ac:dyDescent="0.35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</row>
    <row r="312" spans="1:20" x14ac:dyDescent="0.35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</row>
    <row r="313" spans="1:20" x14ac:dyDescent="0.35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</row>
    <row r="314" spans="1:20" x14ac:dyDescent="0.35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</row>
    <row r="315" spans="1:20" x14ac:dyDescent="0.35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</row>
    <row r="316" spans="1:20" x14ac:dyDescent="0.35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</row>
    <row r="317" spans="1:20" x14ac:dyDescent="0.35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</row>
    <row r="318" spans="1:20" x14ac:dyDescent="0.35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</row>
    <row r="319" spans="1:20" x14ac:dyDescent="0.35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</row>
    <row r="320" spans="1:20" x14ac:dyDescent="0.35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</row>
    <row r="321" spans="1:20" x14ac:dyDescent="0.35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</row>
    <row r="322" spans="1:20" x14ac:dyDescent="0.35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</row>
    <row r="323" spans="1:20" x14ac:dyDescent="0.35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</row>
    <row r="324" spans="1:20" x14ac:dyDescent="0.35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</row>
    <row r="325" spans="1:20" x14ac:dyDescent="0.35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</row>
  </sheetData>
  <mergeCells count="42">
    <mergeCell ref="B263:B267"/>
    <mergeCell ref="A269:A271"/>
    <mergeCell ref="B269:C269"/>
    <mergeCell ref="B270:C270"/>
    <mergeCell ref="B271:C271"/>
    <mergeCell ref="A258:A261"/>
    <mergeCell ref="B258:D258"/>
    <mergeCell ref="B259:D259"/>
    <mergeCell ref="B260:D260"/>
    <mergeCell ref="B261:C261"/>
    <mergeCell ref="B240:C240"/>
    <mergeCell ref="D240:F240"/>
    <mergeCell ref="B241:C241"/>
    <mergeCell ref="D241:F241"/>
    <mergeCell ref="A245:A247"/>
    <mergeCell ref="B245:D245"/>
    <mergeCell ref="B246:D246"/>
    <mergeCell ref="B247:D247"/>
    <mergeCell ref="D230:D232"/>
    <mergeCell ref="A234:A241"/>
    <mergeCell ref="B234:C236"/>
    <mergeCell ref="D234:F234"/>
    <mergeCell ref="D235:F235"/>
    <mergeCell ref="D236:F236"/>
    <mergeCell ref="B237:C239"/>
    <mergeCell ref="D237:F237"/>
    <mergeCell ref="D238:F238"/>
    <mergeCell ref="D239:F239"/>
    <mergeCell ref="A225:A232"/>
    <mergeCell ref="B225:C226"/>
    <mergeCell ref="D225:F226"/>
    <mergeCell ref="G225:G226"/>
    <mergeCell ref="H225:K225"/>
    <mergeCell ref="H226:I226"/>
    <mergeCell ref="J226:K226"/>
    <mergeCell ref="B227:C227"/>
    <mergeCell ref="D227:F227"/>
    <mergeCell ref="B228:C232"/>
    <mergeCell ref="C3:F3"/>
    <mergeCell ref="A222:A223"/>
    <mergeCell ref="B222:C222"/>
    <mergeCell ref="B223:C223"/>
  </mergeCells>
  <conditionalFormatting sqref="C22">
    <cfRule type="cellIs" dxfId="1" priority="1" operator="lessThan">
      <formula>0</formula>
    </cfRule>
    <cfRule type="expression" dxfId="0" priority="2">
      <formula>"&lt;0"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Paz Martin</dc:creator>
  <cp:lastModifiedBy>Alvaro Paz Martin</cp:lastModifiedBy>
  <dcterms:created xsi:type="dcterms:W3CDTF">2024-01-09T00:54:12Z</dcterms:created>
  <dcterms:modified xsi:type="dcterms:W3CDTF">2024-01-09T01:03:10Z</dcterms:modified>
</cp:coreProperties>
</file>